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Veselí - společenský objekt 2024\"/>
    </mc:Choice>
  </mc:AlternateContent>
  <bookViews>
    <workbookView xWindow="0" yWindow="0" windowWidth="23040" windowHeight="9072"/>
  </bookViews>
  <sheets>
    <sheet name="Rekapitulace stavby" sheetId="1" r:id="rId1"/>
    <sheet name="01 - SO 01 Stavební objekt" sheetId="2" r:id="rId2"/>
    <sheet name="01.2 - ZTI" sheetId="3" r:id="rId3"/>
    <sheet name="01.3 - Elektroinstalace" sheetId="4" r:id="rId4"/>
    <sheet name="01.4 - Ochrana před bleskem" sheetId="5" r:id="rId5"/>
    <sheet name="03 - Zpevněné plochy" sheetId="6" r:id="rId6"/>
    <sheet name="04 - Dešťová kanalizace" sheetId="7" r:id="rId7"/>
    <sheet name="05 - Splašková kanalizace" sheetId="8" r:id="rId8"/>
    <sheet name="06 - Vodovodní přípojka" sheetId="9" r:id="rId9"/>
    <sheet name="07 - Zemní kabelové veden..." sheetId="10" r:id="rId10"/>
    <sheet name="08 - VRN" sheetId="11" r:id="rId11"/>
    <sheet name="Seznam figur" sheetId="12" r:id="rId12"/>
  </sheets>
  <definedNames>
    <definedName name="_xlnm._FilterDatabase" localSheetId="1" hidden="1">'01 - SO 01 Stavební objekt'!$C$101:$K$1100</definedName>
    <definedName name="_xlnm._FilterDatabase" localSheetId="2" hidden="1">'01.2 - ZTI'!$C$92:$K$211</definedName>
    <definedName name="_xlnm._FilterDatabase" localSheetId="3" hidden="1">'01.3 - Elektroinstalace'!$C$96:$K$220</definedName>
    <definedName name="_xlnm._FilterDatabase" localSheetId="4" hidden="1">'01.4 - Ochrana před bleskem'!$C$92:$K$144</definedName>
    <definedName name="_xlnm._FilterDatabase" localSheetId="5" hidden="1">'03 - Zpevněné plochy'!$C$90:$K$324</definedName>
    <definedName name="_xlnm._FilterDatabase" localSheetId="6" hidden="1">'04 - Dešťová kanalizace'!$C$83:$K$144</definedName>
    <definedName name="_xlnm._FilterDatabase" localSheetId="7" hidden="1">'05 - Splašková kanalizace'!$C$83:$K$139</definedName>
    <definedName name="_xlnm._FilterDatabase" localSheetId="8" hidden="1">'06 - Vodovodní přípojka'!$C$83:$K$147</definedName>
    <definedName name="_xlnm._FilterDatabase" localSheetId="9" hidden="1">'07 - Zemní kabelové veden...'!$C$87:$K$135</definedName>
    <definedName name="_xlnm._FilterDatabase" localSheetId="10" hidden="1">'08 - VRN'!$C$80:$K$97</definedName>
    <definedName name="_xlnm.Print_Titles" localSheetId="1">'01 - SO 01 Stavební objekt'!$101:$101</definedName>
    <definedName name="_xlnm.Print_Titles" localSheetId="2">'01.2 - ZTI'!$92:$92</definedName>
    <definedName name="_xlnm.Print_Titles" localSheetId="3">'01.3 - Elektroinstalace'!$96:$96</definedName>
    <definedName name="_xlnm.Print_Titles" localSheetId="4">'01.4 - Ochrana před bleskem'!$92:$92</definedName>
    <definedName name="_xlnm.Print_Titles" localSheetId="5">'03 - Zpevněné plochy'!$90:$90</definedName>
    <definedName name="_xlnm.Print_Titles" localSheetId="6">'04 - Dešťová kanalizace'!$83:$83</definedName>
    <definedName name="_xlnm.Print_Titles" localSheetId="7">'05 - Splašková kanalizace'!$83:$83</definedName>
    <definedName name="_xlnm.Print_Titles" localSheetId="8">'06 - Vodovodní přípojka'!$83:$83</definedName>
    <definedName name="_xlnm.Print_Titles" localSheetId="9">'07 - Zemní kabelové veden...'!$87:$87</definedName>
    <definedName name="_xlnm.Print_Titles" localSheetId="10">'08 - VRN'!$80:$80</definedName>
    <definedName name="_xlnm.Print_Titles" localSheetId="0">'Rekapitulace stavby'!$52:$52</definedName>
    <definedName name="_xlnm.Print_Titles" localSheetId="11">'Seznam figur'!$9:$9</definedName>
    <definedName name="_xlnm.Print_Area" localSheetId="1">'01 - SO 01 Stavební objekt'!$C$45:$J$83,'01 - SO 01 Stavební objekt'!$C$89:$K$1100</definedName>
    <definedName name="_xlnm.Print_Area" localSheetId="2">'01.2 - ZTI'!$C$47:$J$72,'01.2 - ZTI'!$C$78:$K$211</definedName>
    <definedName name="_xlnm.Print_Area" localSheetId="3">'01.3 - Elektroinstalace'!$C$47:$J$76,'01.3 - Elektroinstalace'!$C$82:$K$220</definedName>
    <definedName name="_xlnm.Print_Area" localSheetId="4">'01.4 - Ochrana před bleskem'!$C$47:$J$72,'01.4 - Ochrana před bleskem'!$C$78:$K$144</definedName>
    <definedName name="_xlnm.Print_Area" localSheetId="5">'03 - Zpevněné plochy'!$C$45:$J$72,'03 - Zpevněné plochy'!$C$78:$K$324</definedName>
    <definedName name="_xlnm.Print_Area" localSheetId="6">'04 - Dešťová kanalizace'!$C$45:$J$65,'04 - Dešťová kanalizace'!$C$71:$K$144</definedName>
    <definedName name="_xlnm.Print_Area" localSheetId="7">'05 - Splašková kanalizace'!$C$45:$J$65,'05 - Splašková kanalizace'!$C$71:$K$139</definedName>
    <definedName name="_xlnm.Print_Area" localSheetId="8">'06 - Vodovodní přípojka'!$C$45:$J$65,'06 - Vodovodní přípojka'!$C$71:$K$147</definedName>
    <definedName name="_xlnm.Print_Area" localSheetId="9">'07 - Zemní kabelové veden...'!$C$45:$J$69,'07 - Zemní kabelové veden...'!$C$75:$K$135</definedName>
    <definedName name="_xlnm.Print_Area" localSheetId="10">'08 - VRN'!$C$45:$J$62,'08 - VRN'!$C$68:$K$97</definedName>
    <definedName name="_xlnm.Print_Area" localSheetId="0">'Rekapitulace stavby'!$D$4:$AO$36,'Rekapitulace stavby'!$C$42:$AQ$66</definedName>
    <definedName name="_xlnm.Print_Area" localSheetId="11">'Seznam figur'!$C$4:$G$42</definedName>
  </definedNames>
  <calcPr calcId="162913"/>
</workbook>
</file>

<file path=xl/calcChain.xml><?xml version="1.0" encoding="utf-8"?>
<calcChain xmlns="http://schemas.openxmlformats.org/spreadsheetml/2006/main">
  <c r="D7" i="12" l="1"/>
  <c r="J37" i="11"/>
  <c r="J36" i="11"/>
  <c r="AY65" i="1" s="1"/>
  <c r="J35" i="11"/>
  <c r="AX65" i="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BI94" i="11"/>
  <c r="BH94" i="11"/>
  <c r="BG94" i="11"/>
  <c r="BF94" i="11"/>
  <c r="T94" i="11"/>
  <c r="R94" i="11"/>
  <c r="P94" i="11"/>
  <c r="BI92" i="11"/>
  <c r="BH92" i="11"/>
  <c r="BG92" i="11"/>
  <c r="BF92" i="11"/>
  <c r="T92" i="11"/>
  <c r="R92" i="11"/>
  <c r="P92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3" i="11"/>
  <c r="BH83" i="11"/>
  <c r="BG83" i="11"/>
  <c r="BF83" i="11"/>
  <c r="T83" i="11"/>
  <c r="T82" i="11" s="1"/>
  <c r="R83" i="11"/>
  <c r="R82" i="11" s="1"/>
  <c r="P83" i="11"/>
  <c r="P82" i="11"/>
  <c r="J77" i="11"/>
  <c r="F77" i="11"/>
  <c r="F75" i="11"/>
  <c r="E73" i="11"/>
  <c r="J54" i="11"/>
  <c r="F54" i="11"/>
  <c r="F52" i="11"/>
  <c r="E50" i="11"/>
  <c r="J24" i="11"/>
  <c r="E24" i="11"/>
  <c r="J55" i="11"/>
  <c r="J23" i="11"/>
  <c r="J18" i="11"/>
  <c r="E18" i="11"/>
  <c r="F78" i="11"/>
  <c r="J17" i="11"/>
  <c r="J12" i="11"/>
  <c r="J75" i="11"/>
  <c r="E7" i="11"/>
  <c r="E71" i="11" s="1"/>
  <c r="J37" i="10"/>
  <c r="J36" i="10"/>
  <c r="AY64" i="1"/>
  <c r="J35" i="10"/>
  <c r="AX64" i="1"/>
  <c r="BI134" i="10"/>
  <c r="BH134" i="10"/>
  <c r="BG134" i="10"/>
  <c r="BF134" i="10"/>
  <c r="T134" i="10"/>
  <c r="T133" i="10"/>
  <c r="R134" i="10"/>
  <c r="R133" i="10"/>
  <c r="P134" i="10"/>
  <c r="P133" i="10" s="1"/>
  <c r="P129" i="10" s="1"/>
  <c r="BI131" i="10"/>
  <c r="BH131" i="10"/>
  <c r="BG131" i="10"/>
  <c r="BF131" i="10"/>
  <c r="T131" i="10"/>
  <c r="T130" i="10"/>
  <c r="T129" i="10"/>
  <c r="R131" i="10"/>
  <c r="R130" i="10" s="1"/>
  <c r="R129" i="10" s="1"/>
  <c r="P131" i="10"/>
  <c r="P130" i="10"/>
  <c r="BI128" i="10"/>
  <c r="BH128" i="10"/>
  <c r="BG128" i="10"/>
  <c r="BF128" i="10"/>
  <c r="T128" i="10"/>
  <c r="T127" i="10" s="1"/>
  <c r="R128" i="10"/>
  <c r="R127" i="10" s="1"/>
  <c r="P128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8" i="10"/>
  <c r="BH108" i="10"/>
  <c r="BG108" i="10"/>
  <c r="BF108" i="10"/>
  <c r="T108" i="10"/>
  <c r="R108" i="10"/>
  <c r="P108" i="10"/>
  <c r="BI106" i="10"/>
  <c r="BH106" i="10"/>
  <c r="BG106" i="10"/>
  <c r="BF106" i="10"/>
  <c r="T106" i="10"/>
  <c r="R106" i="10"/>
  <c r="P106" i="10"/>
  <c r="BI104" i="10"/>
  <c r="BH104" i="10"/>
  <c r="BG104" i="10"/>
  <c r="BF104" i="10"/>
  <c r="T104" i="10"/>
  <c r="R104" i="10"/>
  <c r="P104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1" i="10"/>
  <c r="BH91" i="10"/>
  <c r="BG91" i="10"/>
  <c r="BF91" i="10"/>
  <c r="T91" i="10"/>
  <c r="R91" i="10"/>
  <c r="P91" i="10"/>
  <c r="J84" i="10"/>
  <c r="F84" i="10"/>
  <c r="F82" i="10"/>
  <c r="E80" i="10"/>
  <c r="J54" i="10"/>
  <c r="F54" i="10"/>
  <c r="F52" i="10"/>
  <c r="E50" i="10"/>
  <c r="J24" i="10"/>
  <c r="E24" i="10"/>
  <c r="J85" i="10" s="1"/>
  <c r="J23" i="10"/>
  <c r="J18" i="10"/>
  <c r="E18" i="10"/>
  <c r="F55" i="10"/>
  <c r="J17" i="10"/>
  <c r="J12" i="10"/>
  <c r="J52" i="10"/>
  <c r="E7" i="10"/>
  <c r="E78" i="10"/>
  <c r="J37" i="9"/>
  <c r="J36" i="9"/>
  <c r="AY63" i="1"/>
  <c r="J35" i="9"/>
  <c r="AX63" i="1" s="1"/>
  <c r="BI146" i="9"/>
  <c r="BH146" i="9"/>
  <c r="BG146" i="9"/>
  <c r="BF146" i="9"/>
  <c r="T146" i="9"/>
  <c r="T145" i="9"/>
  <c r="R146" i="9"/>
  <c r="R145" i="9" s="1"/>
  <c r="P146" i="9"/>
  <c r="P145" i="9" s="1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1" i="9"/>
  <c r="BH121" i="9"/>
  <c r="BG121" i="9"/>
  <c r="BF121" i="9"/>
  <c r="T121" i="9"/>
  <c r="T120" i="9"/>
  <c r="R121" i="9"/>
  <c r="R120" i="9" s="1"/>
  <c r="P121" i="9"/>
  <c r="P120" i="9" s="1"/>
  <c r="BI118" i="9"/>
  <c r="BH118" i="9"/>
  <c r="BG118" i="9"/>
  <c r="BF118" i="9"/>
  <c r="T118" i="9"/>
  <c r="R118" i="9"/>
  <c r="P118" i="9"/>
  <c r="BI114" i="9"/>
  <c r="BH114" i="9"/>
  <c r="BG114" i="9"/>
  <c r="BF114" i="9"/>
  <c r="T114" i="9"/>
  <c r="R114" i="9"/>
  <c r="P114" i="9"/>
  <c r="BI110" i="9"/>
  <c r="BH110" i="9"/>
  <c r="BG110" i="9"/>
  <c r="BF110" i="9"/>
  <c r="T110" i="9"/>
  <c r="R110" i="9"/>
  <c r="P110" i="9"/>
  <c r="BI107" i="9"/>
  <c r="BH107" i="9"/>
  <c r="BG107" i="9"/>
  <c r="BF107" i="9"/>
  <c r="T107" i="9"/>
  <c r="R107" i="9"/>
  <c r="P107" i="9"/>
  <c r="BI104" i="9"/>
  <c r="BH104" i="9"/>
  <c r="BG104" i="9"/>
  <c r="BF104" i="9"/>
  <c r="T104" i="9"/>
  <c r="R104" i="9"/>
  <c r="P104" i="9"/>
  <c r="BI101" i="9"/>
  <c r="BH101" i="9"/>
  <c r="BG101" i="9"/>
  <c r="BF101" i="9"/>
  <c r="T101" i="9"/>
  <c r="R101" i="9"/>
  <c r="P101" i="9"/>
  <c r="BI98" i="9"/>
  <c r="BH98" i="9"/>
  <c r="BG98" i="9"/>
  <c r="BF98" i="9"/>
  <c r="T98" i="9"/>
  <c r="R98" i="9"/>
  <c r="P98" i="9"/>
  <c r="BI91" i="9"/>
  <c r="BH91" i="9"/>
  <c r="BG91" i="9"/>
  <c r="BF91" i="9"/>
  <c r="T91" i="9"/>
  <c r="R91" i="9"/>
  <c r="P91" i="9"/>
  <c r="BI87" i="9"/>
  <c r="BH87" i="9"/>
  <c r="BG87" i="9"/>
  <c r="BF87" i="9"/>
  <c r="T87" i="9"/>
  <c r="R87" i="9"/>
  <c r="P87" i="9"/>
  <c r="J80" i="9"/>
  <c r="F80" i="9"/>
  <c r="F78" i="9"/>
  <c r="E76" i="9"/>
  <c r="J54" i="9"/>
  <c r="F54" i="9"/>
  <c r="F52" i="9"/>
  <c r="E50" i="9"/>
  <c r="J24" i="9"/>
  <c r="E24" i="9"/>
  <c r="J81" i="9" s="1"/>
  <c r="J23" i="9"/>
  <c r="J18" i="9"/>
  <c r="E18" i="9"/>
  <c r="F55" i="9" s="1"/>
  <c r="J17" i="9"/>
  <c r="J12" i="9"/>
  <c r="J52" i="9"/>
  <c r="E7" i="9"/>
  <c r="E74" i="9"/>
  <c r="J37" i="8"/>
  <c r="J36" i="8"/>
  <c r="AY62" i="1" s="1"/>
  <c r="J35" i="8"/>
  <c r="AX62" i="1" s="1"/>
  <c r="BI138" i="8"/>
  <c r="BH138" i="8"/>
  <c r="BG138" i="8"/>
  <c r="BF138" i="8"/>
  <c r="T138" i="8"/>
  <c r="T137" i="8" s="1"/>
  <c r="R138" i="8"/>
  <c r="R137" i="8" s="1"/>
  <c r="P138" i="8"/>
  <c r="P137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19" i="8"/>
  <c r="BH119" i="8"/>
  <c r="BG119" i="8"/>
  <c r="BF119" i="8"/>
  <c r="T119" i="8"/>
  <c r="T118" i="8" s="1"/>
  <c r="R119" i="8"/>
  <c r="R118" i="8"/>
  <c r="P119" i="8"/>
  <c r="P118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7" i="8"/>
  <c r="BH87" i="8"/>
  <c r="BG87" i="8"/>
  <c r="BF87" i="8"/>
  <c r="T87" i="8"/>
  <c r="R87" i="8"/>
  <c r="P87" i="8"/>
  <c r="J80" i="8"/>
  <c r="F80" i="8"/>
  <c r="F78" i="8"/>
  <c r="E76" i="8"/>
  <c r="J54" i="8"/>
  <c r="F54" i="8"/>
  <c r="F52" i="8"/>
  <c r="E50" i="8"/>
  <c r="J24" i="8"/>
  <c r="E24" i="8"/>
  <c r="J81" i="8"/>
  <c r="J23" i="8"/>
  <c r="J18" i="8"/>
  <c r="E18" i="8"/>
  <c r="F81" i="8" s="1"/>
  <c r="J17" i="8"/>
  <c r="J12" i="8"/>
  <c r="J52" i="8"/>
  <c r="E7" i="8"/>
  <c r="E74" i="8" s="1"/>
  <c r="J37" i="7"/>
  <c r="J36" i="7"/>
  <c r="AY61" i="1" s="1"/>
  <c r="J35" i="7"/>
  <c r="AX61" i="1" s="1"/>
  <c r="BI143" i="7"/>
  <c r="BH143" i="7"/>
  <c r="BG143" i="7"/>
  <c r="BF143" i="7"/>
  <c r="T143" i="7"/>
  <c r="T142" i="7" s="1"/>
  <c r="R143" i="7"/>
  <c r="R142" i="7"/>
  <c r="P143" i="7"/>
  <c r="P142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3" i="7"/>
  <c r="BH113" i="7"/>
  <c r="BG113" i="7"/>
  <c r="BF113" i="7"/>
  <c r="T113" i="7"/>
  <c r="T112" i="7" s="1"/>
  <c r="R113" i="7"/>
  <c r="R112" i="7"/>
  <c r="P113" i="7"/>
  <c r="P112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J80" i="7"/>
  <c r="F80" i="7"/>
  <c r="F78" i="7"/>
  <c r="E76" i="7"/>
  <c r="J54" i="7"/>
  <c r="F54" i="7"/>
  <c r="F52" i="7"/>
  <c r="E50" i="7"/>
  <c r="J24" i="7"/>
  <c r="E24" i="7"/>
  <c r="J81" i="7"/>
  <c r="J23" i="7"/>
  <c r="J18" i="7"/>
  <c r="E18" i="7"/>
  <c r="F55" i="7"/>
  <c r="J17" i="7"/>
  <c r="J12" i="7"/>
  <c r="J78" i="7" s="1"/>
  <c r="E7" i="7"/>
  <c r="E48" i="7"/>
  <c r="J37" i="6"/>
  <c r="J36" i="6"/>
  <c r="AY60" i="1"/>
  <c r="J35" i="6"/>
  <c r="AX60" i="1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3" i="6"/>
  <c r="BH313" i="6"/>
  <c r="BG313" i="6"/>
  <c r="BF313" i="6"/>
  <c r="T313" i="6"/>
  <c r="T312" i="6" s="1"/>
  <c r="R313" i="6"/>
  <c r="R312" i="6" s="1"/>
  <c r="P313" i="6"/>
  <c r="P312" i="6"/>
  <c r="BI310" i="6"/>
  <c r="BH310" i="6"/>
  <c r="BG310" i="6"/>
  <c r="BF310" i="6"/>
  <c r="T310" i="6"/>
  <c r="R310" i="6"/>
  <c r="P310" i="6"/>
  <c r="BI308" i="6"/>
  <c r="BH308" i="6"/>
  <c r="BG308" i="6"/>
  <c r="BF308" i="6"/>
  <c r="T308" i="6"/>
  <c r="R308" i="6"/>
  <c r="P308" i="6"/>
  <c r="BI304" i="6"/>
  <c r="BH304" i="6"/>
  <c r="BG304" i="6"/>
  <c r="BF304" i="6"/>
  <c r="T304" i="6"/>
  <c r="R304" i="6"/>
  <c r="P304" i="6"/>
  <c r="BI302" i="6"/>
  <c r="BH302" i="6"/>
  <c r="BG302" i="6"/>
  <c r="BF302" i="6"/>
  <c r="T302" i="6"/>
  <c r="R302" i="6"/>
  <c r="P302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88" i="6"/>
  <c r="BH288" i="6"/>
  <c r="BG288" i="6"/>
  <c r="BF288" i="6"/>
  <c r="T288" i="6"/>
  <c r="R288" i="6"/>
  <c r="P288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3" i="6"/>
  <c r="BH273" i="6"/>
  <c r="BG273" i="6"/>
  <c r="BF273" i="6"/>
  <c r="T273" i="6"/>
  <c r="R273" i="6"/>
  <c r="P273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0" i="6"/>
  <c r="BH240" i="6"/>
  <c r="BG240" i="6"/>
  <c r="BF240" i="6"/>
  <c r="T240" i="6"/>
  <c r="R240" i="6"/>
  <c r="P240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2" i="6"/>
  <c r="BH222" i="6"/>
  <c r="BG222" i="6"/>
  <c r="BF222" i="6"/>
  <c r="T222" i="6"/>
  <c r="R222" i="6"/>
  <c r="P222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0" i="6"/>
  <c r="BH140" i="6"/>
  <c r="BG140" i="6"/>
  <c r="BF140" i="6"/>
  <c r="T140" i="6"/>
  <c r="R140" i="6"/>
  <c r="P140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5" i="6"/>
  <c r="BH115" i="6"/>
  <c r="BG115" i="6"/>
  <c r="BF115" i="6"/>
  <c r="T115" i="6"/>
  <c r="R115" i="6"/>
  <c r="P115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1" i="6"/>
  <c r="BH101" i="6"/>
  <c r="BG101" i="6"/>
  <c r="BF101" i="6"/>
  <c r="T101" i="6"/>
  <c r="R101" i="6"/>
  <c r="P101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J87" i="6"/>
  <c r="F87" i="6"/>
  <c r="F85" i="6"/>
  <c r="E83" i="6"/>
  <c r="J54" i="6"/>
  <c r="F54" i="6"/>
  <c r="F52" i="6"/>
  <c r="E50" i="6"/>
  <c r="J24" i="6"/>
  <c r="E24" i="6"/>
  <c r="J88" i="6"/>
  <c r="J23" i="6"/>
  <c r="J18" i="6"/>
  <c r="E18" i="6"/>
  <c r="F55" i="6" s="1"/>
  <c r="J17" i="6"/>
  <c r="J12" i="6"/>
  <c r="J85" i="6"/>
  <c r="E7" i="6"/>
  <c r="E81" i="6"/>
  <c r="J39" i="5"/>
  <c r="J38" i="5"/>
  <c r="AY59" i="1" s="1"/>
  <c r="J37" i="5"/>
  <c r="AX59" i="1" s="1"/>
  <c r="BI143" i="5"/>
  <c r="BH143" i="5"/>
  <c r="BG143" i="5"/>
  <c r="BF143" i="5"/>
  <c r="T143" i="5"/>
  <c r="T142" i="5" s="1"/>
  <c r="R143" i="5"/>
  <c r="R142" i="5" s="1"/>
  <c r="R138" i="5" s="1"/>
  <c r="P143" i="5"/>
  <c r="P142" i="5" s="1"/>
  <c r="BI140" i="5"/>
  <c r="BH140" i="5"/>
  <c r="BG140" i="5"/>
  <c r="BF140" i="5"/>
  <c r="T140" i="5"/>
  <c r="T139" i="5" s="1"/>
  <c r="R140" i="5"/>
  <c r="R139" i="5"/>
  <c r="P140" i="5"/>
  <c r="P139" i="5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J89" i="5"/>
  <c r="F89" i="5"/>
  <c r="F87" i="5"/>
  <c r="E85" i="5"/>
  <c r="J58" i="5"/>
  <c r="F58" i="5"/>
  <c r="F56" i="5"/>
  <c r="E54" i="5"/>
  <c r="J26" i="5"/>
  <c r="E26" i="5"/>
  <c r="J90" i="5"/>
  <c r="J25" i="5"/>
  <c r="J20" i="5"/>
  <c r="E20" i="5"/>
  <c r="F59" i="5"/>
  <c r="J19" i="5"/>
  <c r="J14" i="5"/>
  <c r="J56" i="5"/>
  <c r="E7" i="5"/>
  <c r="E81" i="5" s="1"/>
  <c r="J39" i="4"/>
  <c r="J38" i="4"/>
  <c r="AY58" i="1"/>
  <c r="J37" i="4"/>
  <c r="AX58" i="1"/>
  <c r="BI219" i="4"/>
  <c r="BH219" i="4"/>
  <c r="BG219" i="4"/>
  <c r="BF219" i="4"/>
  <c r="T219" i="4"/>
  <c r="T218" i="4"/>
  <c r="R219" i="4"/>
  <c r="R218" i="4"/>
  <c r="P219" i="4"/>
  <c r="P218" i="4" s="1"/>
  <c r="P211" i="4" s="1"/>
  <c r="BI216" i="4"/>
  <c r="BH216" i="4"/>
  <c r="BG216" i="4"/>
  <c r="BF216" i="4"/>
  <c r="T216" i="4"/>
  <c r="T215" i="4"/>
  <c r="R216" i="4"/>
  <c r="R215" i="4"/>
  <c r="P216" i="4"/>
  <c r="P215" i="4"/>
  <c r="BI213" i="4"/>
  <c r="BH213" i="4"/>
  <c r="BG213" i="4"/>
  <c r="BF213" i="4"/>
  <c r="T213" i="4"/>
  <c r="T212" i="4" s="1"/>
  <c r="T211" i="4" s="1"/>
  <c r="R213" i="4"/>
  <c r="R212" i="4" s="1"/>
  <c r="R211" i="4" s="1"/>
  <c r="P213" i="4"/>
  <c r="P212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J93" i="4"/>
  <c r="F93" i="4"/>
  <c r="F91" i="4"/>
  <c r="E89" i="4"/>
  <c r="J58" i="4"/>
  <c r="F58" i="4"/>
  <c r="F56" i="4"/>
  <c r="E54" i="4"/>
  <c r="J26" i="4"/>
  <c r="E26" i="4"/>
  <c r="J94" i="4"/>
  <c r="J25" i="4"/>
  <c r="J20" i="4"/>
  <c r="E20" i="4"/>
  <c r="F59" i="4"/>
  <c r="J19" i="4"/>
  <c r="J14" i="4"/>
  <c r="J91" i="4"/>
  <c r="E7" i="4"/>
  <c r="E85" i="4" s="1"/>
  <c r="J39" i="3"/>
  <c r="J38" i="3"/>
  <c r="AY57" i="1"/>
  <c r="J37" i="3"/>
  <c r="AX57" i="1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T207" i="3"/>
  <c r="R208" i="3"/>
  <c r="R207" i="3"/>
  <c r="P208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T160" i="3" s="1"/>
  <c r="R161" i="3"/>
  <c r="R160" i="3" s="1"/>
  <c r="P161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J89" i="3"/>
  <c r="F89" i="3"/>
  <c r="F87" i="3"/>
  <c r="E85" i="3"/>
  <c r="J58" i="3"/>
  <c r="F58" i="3"/>
  <c r="F56" i="3"/>
  <c r="E54" i="3"/>
  <c r="J26" i="3"/>
  <c r="E26" i="3"/>
  <c r="J90" i="3"/>
  <c r="J25" i="3"/>
  <c r="J20" i="3"/>
  <c r="E20" i="3"/>
  <c r="F90" i="3" s="1"/>
  <c r="J19" i="3"/>
  <c r="J14" i="3"/>
  <c r="J87" i="3"/>
  <c r="E7" i="3"/>
  <c r="E81" i="3"/>
  <c r="J37" i="2"/>
  <c r="J36" i="2"/>
  <c r="AY55" i="1" s="1"/>
  <c r="J35" i="2"/>
  <c r="AX55" i="1"/>
  <c r="BI1098" i="2"/>
  <c r="BH1098" i="2"/>
  <c r="BG1098" i="2"/>
  <c r="BF1098" i="2"/>
  <c r="T1098" i="2"/>
  <c r="R1098" i="2"/>
  <c r="P1098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78" i="2"/>
  <c r="BH1078" i="2"/>
  <c r="BG1078" i="2"/>
  <c r="BF1078" i="2"/>
  <c r="T1078" i="2"/>
  <c r="R1078" i="2"/>
  <c r="P1078" i="2"/>
  <c r="BI1076" i="2"/>
  <c r="BH1076" i="2"/>
  <c r="BG1076" i="2"/>
  <c r="BF1076" i="2"/>
  <c r="T1076" i="2"/>
  <c r="R1076" i="2"/>
  <c r="P1076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3" i="2"/>
  <c r="BH1033" i="2"/>
  <c r="BG1033" i="2"/>
  <c r="BF1033" i="2"/>
  <c r="T1033" i="2"/>
  <c r="R1033" i="2"/>
  <c r="P1033" i="2"/>
  <c r="BI1030" i="2"/>
  <c r="BH1030" i="2"/>
  <c r="BG1030" i="2"/>
  <c r="BF1030" i="2"/>
  <c r="T1030" i="2"/>
  <c r="R1030" i="2"/>
  <c r="P1030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0" i="2"/>
  <c r="BH1020" i="2"/>
  <c r="BG1020" i="2"/>
  <c r="BF1020" i="2"/>
  <c r="T1020" i="2"/>
  <c r="R1020" i="2"/>
  <c r="P1020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3" i="2"/>
  <c r="BH1003" i="2"/>
  <c r="BG1003" i="2"/>
  <c r="BF1003" i="2"/>
  <c r="T1003" i="2"/>
  <c r="R1003" i="2"/>
  <c r="P1003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5" i="2"/>
  <c r="BH985" i="2"/>
  <c r="BG985" i="2"/>
  <c r="BF985" i="2"/>
  <c r="T985" i="2"/>
  <c r="R985" i="2"/>
  <c r="P985" i="2"/>
  <c r="BI982" i="2"/>
  <c r="BH982" i="2"/>
  <c r="BG982" i="2"/>
  <c r="BF982" i="2"/>
  <c r="T982" i="2"/>
  <c r="R982" i="2"/>
  <c r="P982" i="2"/>
  <c r="BI979" i="2"/>
  <c r="BH979" i="2"/>
  <c r="BG979" i="2"/>
  <c r="BF979" i="2"/>
  <c r="T979" i="2"/>
  <c r="R979" i="2"/>
  <c r="P979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5" i="2"/>
  <c r="BH925" i="2"/>
  <c r="BG925" i="2"/>
  <c r="BF925" i="2"/>
  <c r="T925" i="2"/>
  <c r="R925" i="2"/>
  <c r="P925" i="2"/>
  <c r="BI922" i="2"/>
  <c r="BH922" i="2"/>
  <c r="BG922" i="2"/>
  <c r="BF922" i="2"/>
  <c r="T922" i="2"/>
  <c r="R922" i="2"/>
  <c r="P922" i="2"/>
  <c r="BI919" i="2"/>
  <c r="BH919" i="2"/>
  <c r="BG919" i="2"/>
  <c r="BF919" i="2"/>
  <c r="T919" i="2"/>
  <c r="R919" i="2"/>
  <c r="P919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3" i="2"/>
  <c r="BH893" i="2"/>
  <c r="BG893" i="2"/>
  <c r="BF893" i="2"/>
  <c r="T893" i="2"/>
  <c r="R893" i="2"/>
  <c r="P893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79" i="2"/>
  <c r="BH879" i="2"/>
  <c r="BG879" i="2"/>
  <c r="BF879" i="2"/>
  <c r="T879" i="2"/>
  <c r="R879" i="2"/>
  <c r="P879" i="2"/>
  <c r="BI875" i="2"/>
  <c r="BH875" i="2"/>
  <c r="BG875" i="2"/>
  <c r="BF875" i="2"/>
  <c r="T875" i="2"/>
  <c r="R875" i="2"/>
  <c r="P875" i="2"/>
  <c r="BI871" i="2"/>
  <c r="BH871" i="2"/>
  <c r="BG871" i="2"/>
  <c r="BF871" i="2"/>
  <c r="T871" i="2"/>
  <c r="R871" i="2"/>
  <c r="P871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0" i="2"/>
  <c r="BH840" i="2"/>
  <c r="BG840" i="2"/>
  <c r="BF840" i="2"/>
  <c r="T840" i="2"/>
  <c r="R840" i="2"/>
  <c r="P840" i="2"/>
  <c r="BI836" i="2"/>
  <c r="BH836" i="2"/>
  <c r="BG836" i="2"/>
  <c r="BF836" i="2"/>
  <c r="T836" i="2"/>
  <c r="R836" i="2"/>
  <c r="P836" i="2"/>
  <c r="BI832" i="2"/>
  <c r="BH832" i="2"/>
  <c r="BG832" i="2"/>
  <c r="BF832" i="2"/>
  <c r="T832" i="2"/>
  <c r="R832" i="2"/>
  <c r="P832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0" i="2"/>
  <c r="BH820" i="2"/>
  <c r="BG820" i="2"/>
  <c r="BF820" i="2"/>
  <c r="T820" i="2"/>
  <c r="R820" i="2"/>
  <c r="P820" i="2"/>
  <c r="BI816" i="2"/>
  <c r="BH816" i="2"/>
  <c r="BG816" i="2"/>
  <c r="BF816" i="2"/>
  <c r="T816" i="2"/>
  <c r="R816" i="2"/>
  <c r="P816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5" i="2"/>
  <c r="BH775" i="2"/>
  <c r="BG775" i="2"/>
  <c r="BF775" i="2"/>
  <c r="T775" i="2"/>
  <c r="R775" i="2"/>
  <c r="P775" i="2"/>
  <c r="BI769" i="2"/>
  <c r="BH769" i="2"/>
  <c r="BG769" i="2"/>
  <c r="BF769" i="2"/>
  <c r="T769" i="2"/>
  <c r="R769" i="2"/>
  <c r="P769" i="2"/>
  <c r="BI762" i="2"/>
  <c r="BH762" i="2"/>
  <c r="BG762" i="2"/>
  <c r="BF762" i="2"/>
  <c r="T762" i="2"/>
  <c r="R762" i="2"/>
  <c r="P762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5" i="2"/>
  <c r="BH735" i="2"/>
  <c r="BG735" i="2"/>
  <c r="BF735" i="2"/>
  <c r="T735" i="2"/>
  <c r="R735" i="2"/>
  <c r="P735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5" i="2"/>
  <c r="BH715" i="2"/>
  <c r="BG715" i="2"/>
  <c r="BF715" i="2"/>
  <c r="T715" i="2"/>
  <c r="R715" i="2"/>
  <c r="P715" i="2"/>
  <c r="BI711" i="2"/>
  <c r="BH711" i="2"/>
  <c r="BG711" i="2"/>
  <c r="BF711" i="2"/>
  <c r="T711" i="2"/>
  <c r="R711" i="2"/>
  <c r="P711" i="2"/>
  <c r="BI703" i="2"/>
  <c r="BH703" i="2"/>
  <c r="BG703" i="2"/>
  <c r="BF703" i="2"/>
  <c r="T703" i="2"/>
  <c r="R703" i="2"/>
  <c r="P703" i="2"/>
  <c r="BI695" i="2"/>
  <c r="BH695" i="2"/>
  <c r="BG695" i="2"/>
  <c r="BF695" i="2"/>
  <c r="T695" i="2"/>
  <c r="R695" i="2"/>
  <c r="P695" i="2"/>
  <c r="BI689" i="2"/>
  <c r="BH689" i="2"/>
  <c r="BG689" i="2"/>
  <c r="BF689" i="2"/>
  <c r="T689" i="2"/>
  <c r="R689" i="2"/>
  <c r="P689" i="2"/>
  <c r="BI682" i="2"/>
  <c r="BH682" i="2"/>
  <c r="BG682" i="2"/>
  <c r="BF682" i="2"/>
  <c r="T682" i="2"/>
  <c r="R682" i="2"/>
  <c r="P682" i="2"/>
  <c r="BI676" i="2"/>
  <c r="BH676" i="2"/>
  <c r="BG676" i="2"/>
  <c r="BF676" i="2"/>
  <c r="T676" i="2"/>
  <c r="R676" i="2"/>
  <c r="P676" i="2"/>
  <c r="BI668" i="2"/>
  <c r="BH668" i="2"/>
  <c r="BG668" i="2"/>
  <c r="BF668" i="2"/>
  <c r="T668" i="2"/>
  <c r="R668" i="2"/>
  <c r="P668" i="2"/>
  <c r="BI662" i="2"/>
  <c r="BH662" i="2"/>
  <c r="BG662" i="2"/>
  <c r="BF662" i="2"/>
  <c r="T662" i="2"/>
  <c r="R662" i="2"/>
  <c r="P662" i="2"/>
  <c r="BI653" i="2"/>
  <c r="BH653" i="2"/>
  <c r="BG653" i="2"/>
  <c r="BF653" i="2"/>
  <c r="T653" i="2"/>
  <c r="R653" i="2"/>
  <c r="P653" i="2"/>
  <c r="BI649" i="2"/>
  <c r="BH649" i="2"/>
  <c r="BG649" i="2"/>
  <c r="BF649" i="2"/>
  <c r="T649" i="2"/>
  <c r="R649" i="2"/>
  <c r="P649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27" i="2"/>
  <c r="BH627" i="2"/>
  <c r="BG627" i="2"/>
  <c r="BF627" i="2"/>
  <c r="T627" i="2"/>
  <c r="R627" i="2"/>
  <c r="P627" i="2"/>
  <c r="BI623" i="2"/>
  <c r="BH623" i="2"/>
  <c r="BG623" i="2"/>
  <c r="BF623" i="2"/>
  <c r="T623" i="2"/>
  <c r="R623" i="2"/>
  <c r="P623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1" i="2"/>
  <c r="BH441" i="2"/>
  <c r="BG441" i="2"/>
  <c r="BF441" i="2"/>
  <c r="T441" i="2"/>
  <c r="T440" i="2"/>
  <c r="R441" i="2"/>
  <c r="R440" i="2"/>
  <c r="P441" i="2"/>
  <c r="P440" i="2" s="1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J98" i="2"/>
  <c r="F98" i="2"/>
  <c r="F96" i="2"/>
  <c r="E94" i="2"/>
  <c r="J54" i="2"/>
  <c r="F54" i="2"/>
  <c r="F52" i="2"/>
  <c r="E50" i="2"/>
  <c r="J24" i="2"/>
  <c r="E24" i="2"/>
  <c r="J99" i="2" s="1"/>
  <c r="J23" i="2"/>
  <c r="J18" i="2"/>
  <c r="E18" i="2"/>
  <c r="F99" i="2"/>
  <c r="J17" i="2"/>
  <c r="J12" i="2"/>
  <c r="J52" i="2"/>
  <c r="E7" i="2"/>
  <c r="E92" i="2"/>
  <c r="L50" i="1"/>
  <c r="AM50" i="1"/>
  <c r="AM49" i="1"/>
  <c r="L49" i="1"/>
  <c r="AM47" i="1"/>
  <c r="L47" i="1"/>
  <c r="L45" i="1"/>
  <c r="L44" i="1"/>
  <c r="BK1059" i="2"/>
  <c r="BK1011" i="2"/>
  <c r="J985" i="2"/>
  <c r="BK958" i="2"/>
  <c r="J944" i="2"/>
  <c r="J899" i="2"/>
  <c r="J879" i="2"/>
  <c r="BK852" i="2"/>
  <c r="J836" i="2"/>
  <c r="BK803" i="2"/>
  <c r="J756" i="2"/>
  <c r="J715" i="2"/>
  <c r="J689" i="2"/>
  <c r="BK645" i="2"/>
  <c r="BK599" i="2"/>
  <c r="BK580" i="2"/>
  <c r="BK531" i="2"/>
  <c r="BK484" i="2"/>
  <c r="BK471" i="2"/>
  <c r="J455" i="2"/>
  <c r="BK431" i="2"/>
  <c r="BK393" i="2"/>
  <c r="BK377" i="2"/>
  <c r="BK347" i="2"/>
  <c r="BK326" i="2"/>
  <c r="BK290" i="2"/>
  <c r="J277" i="2"/>
  <c r="BK251" i="2"/>
  <c r="BK202" i="2"/>
  <c r="J160" i="2"/>
  <c r="J125" i="2"/>
  <c r="J117" i="2"/>
  <c r="J1059" i="2"/>
  <c r="BK1046" i="2"/>
  <c r="J1039" i="2"/>
  <c r="J1008" i="2"/>
  <c r="BK979" i="2"/>
  <c r="BK956" i="2"/>
  <c r="BK951" i="2"/>
  <c r="J938" i="2"/>
  <c r="J916" i="2"/>
  <c r="J890" i="2"/>
  <c r="J852" i="2"/>
  <c r="BK836" i="2"/>
  <c r="J798" i="2"/>
  <c r="BK762" i="2"/>
  <c r="BK741" i="2"/>
  <c r="BK720" i="2"/>
  <c r="J695" i="2"/>
  <c r="J609" i="2"/>
  <c r="J571" i="2"/>
  <c r="BK541" i="2"/>
  <c r="BK517" i="2"/>
  <c r="BK494" i="2"/>
  <c r="BK477" i="2"/>
  <c r="BK457" i="2"/>
  <c r="J433" i="2"/>
  <c r="BK416" i="2"/>
  <c r="BK360" i="2"/>
  <c r="J342" i="2"/>
  <c r="BK319" i="2"/>
  <c r="BK302" i="2"/>
  <c r="J279" i="2"/>
  <c r="BK259" i="2"/>
  <c r="J240" i="2"/>
  <c r="BK216" i="2"/>
  <c r="J202" i="2"/>
  <c r="J189" i="2"/>
  <c r="J150" i="2"/>
  <c r="J108" i="2"/>
  <c r="J1065" i="2"/>
  <c r="J1049" i="2"/>
  <c r="BK1027" i="2"/>
  <c r="J1015" i="2"/>
  <c r="J995" i="2"/>
  <c r="J970" i="2"/>
  <c r="BK960" i="2"/>
  <c r="BK948" i="2"/>
  <c r="BK939" i="2"/>
  <c r="BK925" i="2"/>
  <c r="BK914" i="2"/>
  <c r="BK893" i="2"/>
  <c r="J871" i="2"/>
  <c r="J848" i="2"/>
  <c r="BK820" i="2"/>
  <c r="BK775" i="2"/>
  <c r="J726" i="2"/>
  <c r="J649" i="2"/>
  <c r="BK595" i="2"/>
  <c r="J585" i="2"/>
  <c r="J561" i="2"/>
  <c r="J528" i="2"/>
  <c r="BK500" i="2"/>
  <c r="BK446" i="2"/>
  <c r="J414" i="2"/>
  <c r="J397" i="2"/>
  <c r="J384" i="2"/>
  <c r="J315" i="2"/>
  <c r="BK248" i="2"/>
  <c r="J235" i="2"/>
  <c r="J200" i="2"/>
  <c r="BK173" i="2"/>
  <c r="J162" i="2"/>
  <c r="BK145" i="2"/>
  <c r="J119" i="2"/>
  <c r="J105" i="2"/>
  <c r="BK1096" i="2"/>
  <c r="BK1090" i="2"/>
  <c r="BK1076" i="2"/>
  <c r="J1071" i="2"/>
  <c r="J1046" i="2"/>
  <c r="BK1025" i="2"/>
  <c r="BK995" i="2"/>
  <c r="J963" i="2"/>
  <c r="BK954" i="2"/>
  <c r="J950" i="2"/>
  <c r="J939" i="2"/>
  <c r="BK824" i="2"/>
  <c r="BK793" i="2"/>
  <c r="J786" i="2"/>
  <c r="J735" i="2"/>
  <c r="BK723" i="2"/>
  <c r="J662" i="2"/>
  <c r="BK627" i="2"/>
  <c r="BK589" i="2"/>
  <c r="BK562" i="2"/>
  <c r="J547" i="2"/>
  <c r="J494" i="2"/>
  <c r="BK438" i="2"/>
  <c r="BK420" i="2"/>
  <c r="BK388" i="2"/>
  <c r="J377" i="2"/>
  <c r="BK342" i="2"/>
  <c r="J302" i="2"/>
  <c r="BK293" i="2"/>
  <c r="BK277" i="2"/>
  <c r="BK263" i="2"/>
  <c r="BK240" i="2"/>
  <c r="BK219" i="2"/>
  <c r="J204" i="2"/>
  <c r="BK170" i="2"/>
  <c r="J121" i="2"/>
  <c r="BK208" i="3"/>
  <c r="J192" i="3"/>
  <c r="J188" i="3"/>
  <c r="J173" i="3"/>
  <c r="BK147" i="3"/>
  <c r="J117" i="3"/>
  <c r="BK211" i="3"/>
  <c r="J190" i="3"/>
  <c r="BK175" i="3"/>
  <c r="BK164" i="3"/>
  <c r="BK141" i="3"/>
  <c r="BK125" i="3"/>
  <c r="BK105" i="3"/>
  <c r="BK204" i="3"/>
  <c r="J184" i="3"/>
  <c r="J164" i="3"/>
  <c r="J154" i="3"/>
  <c r="BK145" i="3"/>
  <c r="BK131" i="3"/>
  <c r="J108" i="3"/>
  <c r="BK96" i="3"/>
  <c r="BK202" i="3"/>
  <c r="BK189" i="3"/>
  <c r="J180" i="3"/>
  <c r="BK173" i="3"/>
  <c r="J158" i="3"/>
  <c r="BK122" i="3"/>
  <c r="J105" i="3"/>
  <c r="J207" i="4"/>
  <c r="BK194" i="4"/>
  <c r="BK182" i="4"/>
  <c r="J174" i="4"/>
  <c r="BK166" i="4"/>
  <c r="J146" i="4"/>
  <c r="BK138" i="4"/>
  <c r="BK132" i="4"/>
  <c r="BK113" i="4"/>
  <c r="BK106" i="4"/>
  <c r="BK219" i="4"/>
  <c r="J208" i="4"/>
  <c r="BK192" i="4"/>
  <c r="BK181" i="4"/>
  <c r="J161" i="4"/>
  <c r="J149" i="4"/>
  <c r="J138" i="4"/>
  <c r="BK125" i="4"/>
  <c r="J122" i="4"/>
  <c r="J117" i="4"/>
  <c r="BK111" i="4"/>
  <c r="J209" i="4"/>
  <c r="J197" i="4"/>
  <c r="J188" i="4"/>
  <c r="J175" i="4"/>
  <c r="BK161" i="4"/>
  <c r="BK157" i="4"/>
  <c r="BK146" i="4"/>
  <c r="BK127" i="4"/>
  <c r="BK117" i="4"/>
  <c r="J109" i="4"/>
  <c r="J216" i="4"/>
  <c r="J185" i="4"/>
  <c r="BK171" i="4"/>
  <c r="BK167" i="4"/>
  <c r="J152" i="4"/>
  <c r="BK140" i="4"/>
  <c r="BK133" i="4"/>
  <c r="BK128" i="4"/>
  <c r="BK104" i="4"/>
  <c r="J136" i="5"/>
  <c r="BK130" i="5"/>
  <c r="BK118" i="5"/>
  <c r="J105" i="5"/>
  <c r="J98" i="5"/>
  <c r="J132" i="5"/>
  <c r="BK122" i="5"/>
  <c r="J115" i="5"/>
  <c r="BK98" i="5"/>
  <c r="J137" i="5"/>
  <c r="J128" i="5"/>
  <c r="J118" i="5"/>
  <c r="J112" i="5"/>
  <c r="BK105" i="5"/>
  <c r="J102" i="5"/>
  <c r="BK96" i="5"/>
  <c r="BK318" i="6"/>
  <c r="J278" i="6"/>
  <c r="BK260" i="6"/>
  <c r="BK235" i="6"/>
  <c r="J228" i="6"/>
  <c r="BK195" i="6"/>
  <c r="BK174" i="6"/>
  <c r="BK159" i="6"/>
  <c r="J131" i="6"/>
  <c r="BK115" i="6"/>
  <c r="J322" i="6"/>
  <c r="BK295" i="6"/>
  <c r="J260" i="6"/>
  <c r="J245" i="6"/>
  <c r="BK218" i="6"/>
  <c r="BK187" i="6"/>
  <c r="BK146" i="6"/>
  <c r="J96" i="6"/>
  <c r="J304" i="6"/>
  <c r="BK292" i="6"/>
  <c r="BK273" i="6"/>
  <c r="BK240" i="6"/>
  <c r="J214" i="6"/>
  <c r="BK155" i="6"/>
  <c r="BK123" i="6"/>
  <c r="J95" i="6"/>
  <c r="J324" i="6"/>
  <c r="BK322" i="6"/>
  <c r="BK310" i="6"/>
  <c r="BK280" i="6"/>
  <c r="J255" i="6"/>
  <c r="J218" i="6"/>
  <c r="BK200" i="6"/>
  <c r="BK170" i="6"/>
  <c r="J110" i="6"/>
  <c r="BK135" i="7"/>
  <c r="J110" i="7"/>
  <c r="BK102" i="7"/>
  <c r="BK128" i="7"/>
  <c r="J119" i="7"/>
  <c r="J93" i="7"/>
  <c r="J139" i="7"/>
  <c r="BK113" i="7"/>
  <c r="J96" i="7"/>
  <c r="J133" i="7"/>
  <c r="J128" i="7"/>
  <c r="BK96" i="7"/>
  <c r="BK138" i="8"/>
  <c r="J104" i="8"/>
  <c r="J136" i="8"/>
  <c r="J130" i="8"/>
  <c r="BK111" i="8"/>
  <c r="BK134" i="8"/>
  <c r="BK126" i="8"/>
  <c r="J108" i="8"/>
  <c r="J126" i="8"/>
  <c r="BK113" i="8"/>
  <c r="BK89" i="8"/>
  <c r="BK138" i="9"/>
  <c r="J121" i="9"/>
  <c r="J87" i="9"/>
  <c r="J132" i="9"/>
  <c r="BK134" i="9"/>
  <c r="BK121" i="9"/>
  <c r="BK114" i="9"/>
  <c r="J91" i="9"/>
  <c r="BK140" i="9"/>
  <c r="J114" i="9"/>
  <c r="BK87" i="9"/>
  <c r="J123" i="10"/>
  <c r="BK114" i="10"/>
  <c r="J99" i="10"/>
  <c r="BK128" i="10"/>
  <c r="BK121" i="10"/>
  <c r="BK111" i="10"/>
  <c r="BK104" i="10"/>
  <c r="J94" i="10"/>
  <c r="BK122" i="10"/>
  <c r="J100" i="10"/>
  <c r="BK125" i="10"/>
  <c r="J110" i="10"/>
  <c r="J96" i="10"/>
  <c r="J92" i="11"/>
  <c r="BK90" i="11"/>
  <c r="J89" i="11"/>
  <c r="J90" i="11"/>
  <c r="J1020" i="2"/>
  <c r="BK1000" i="2"/>
  <c r="BK971" i="2"/>
  <c r="J956" i="2"/>
  <c r="BK936" i="2"/>
  <c r="J919" i="2"/>
  <c r="BK871" i="2"/>
  <c r="J855" i="2"/>
  <c r="J844" i="2"/>
  <c r="J824" i="2"/>
  <c r="J782" i="2"/>
  <c r="J720" i="2"/>
  <c r="BK682" i="2"/>
  <c r="BK637" i="2"/>
  <c r="BK585" i="2"/>
  <c r="BK556" i="2"/>
  <c r="BK504" i="2"/>
  <c r="J487" i="2"/>
  <c r="J461" i="2"/>
  <c r="BK441" i="2"/>
  <c r="J420" i="2"/>
  <c r="J403" i="2"/>
  <c r="BK373" i="2"/>
  <c r="BK344" i="2"/>
  <c r="J310" i="2"/>
  <c r="BK279" i="2"/>
  <c r="J263" i="2"/>
  <c r="BK235" i="2"/>
  <c r="BK213" i="2"/>
  <c r="BK166" i="2"/>
  <c r="BK133" i="2"/>
  <c r="J122" i="2"/>
  <c r="BK105" i="2"/>
  <c r="J1052" i="2"/>
  <c r="BK1042" i="2"/>
  <c r="J1019" i="2"/>
  <c r="BK982" i="2"/>
  <c r="J960" i="2"/>
  <c r="BK953" i="2"/>
  <c r="J942" i="2"/>
  <c r="BK922" i="2"/>
  <c r="BK899" i="2"/>
  <c r="J883" i="2"/>
  <c r="BK844" i="2"/>
  <c r="J800" i="2"/>
  <c r="BK782" i="2"/>
  <c r="BK756" i="2"/>
  <c r="J744" i="2"/>
  <c r="BK715" i="2"/>
  <c r="J668" i="2"/>
  <c r="J602" i="2"/>
  <c r="J580" i="2"/>
  <c r="J559" i="2"/>
  <c r="BK528" i="2"/>
  <c r="J504" i="2"/>
  <c r="BK487" i="2"/>
  <c r="J469" i="2"/>
  <c r="J450" i="2"/>
  <c r="BK421" i="2"/>
  <c r="BK397" i="2"/>
  <c r="BK351" i="2"/>
  <c r="J337" i="2"/>
  <c r="J326" i="2"/>
  <c r="J307" i="2"/>
  <c r="J283" i="2"/>
  <c r="J255" i="2"/>
  <c r="J224" i="2"/>
  <c r="J210" i="2"/>
  <c r="J194" i="2"/>
  <c r="BK184" i="2"/>
  <c r="BK112" i="2"/>
  <c r="AS56" i="1"/>
  <c r="J998" i="2"/>
  <c r="BK967" i="2"/>
  <c r="J951" i="2"/>
  <c r="J941" i="2"/>
  <c r="J936" i="2"/>
  <c r="J922" i="2"/>
  <c r="BK890" i="2"/>
  <c r="J867" i="2"/>
  <c r="BK840" i="2"/>
  <c r="J810" i="2"/>
  <c r="BK790" i="2"/>
  <c r="BK750" i="2"/>
  <c r="J676" i="2"/>
  <c r="J627" i="2"/>
  <c r="J592" i="2"/>
  <c r="J573" i="2"/>
  <c r="J531" i="2"/>
  <c r="BK507" i="2"/>
  <c r="BK429" i="2"/>
  <c r="J416" i="2"/>
  <c r="J405" i="2"/>
  <c r="J388" i="2"/>
  <c r="J323" i="2"/>
  <c r="J259" i="2"/>
  <c r="BK239" i="2"/>
  <c r="BK228" i="2"/>
  <c r="J184" i="2"/>
  <c r="J166" i="2"/>
  <c r="J133" i="2"/>
  <c r="BK121" i="2"/>
  <c r="J106" i="2"/>
  <c r="BK1093" i="2"/>
  <c r="BK1088" i="2"/>
  <c r="J1078" i="2"/>
  <c r="BK1068" i="2"/>
  <c r="BK1052" i="2"/>
  <c r="BK1033" i="2"/>
  <c r="BK1015" i="2"/>
  <c r="BK1008" i="2"/>
  <c r="J989" i="2"/>
  <c r="J958" i="2"/>
  <c r="J912" i="2"/>
  <c r="BK888" i="2"/>
  <c r="BK883" i="2"/>
  <c r="BK879" i="2"/>
  <c r="BK875" i="2"/>
  <c r="J864" i="2"/>
  <c r="J861" i="2"/>
  <c r="BK832" i="2"/>
  <c r="J820" i="2"/>
  <c r="J816" i="2"/>
  <c r="J803" i="2"/>
  <c r="BK800" i="2"/>
  <c r="J790" i="2"/>
  <c r="J762" i="2"/>
  <c r="BK726" i="2"/>
  <c r="BK668" i="2"/>
  <c r="BK649" i="2"/>
  <c r="J633" i="2"/>
  <c r="J568" i="2"/>
  <c r="J550" i="2"/>
  <c r="J517" i="2"/>
  <c r="BK474" i="2"/>
  <c r="J446" i="2"/>
  <c r="BK403" i="2"/>
  <c r="BK384" i="2"/>
  <c r="J373" i="2"/>
  <c r="J364" i="2"/>
  <c r="BK310" i="2"/>
  <c r="J290" i="2"/>
  <c r="J268" i="2"/>
  <c r="BK255" i="2"/>
  <c r="BK224" i="2"/>
  <c r="BK210" i="2"/>
  <c r="BK194" i="2"/>
  <c r="J145" i="2"/>
  <c r="BK117" i="2"/>
  <c r="BK205" i="3"/>
  <c r="BK194" i="3"/>
  <c r="J187" i="3"/>
  <c r="BK180" i="3"/>
  <c r="BK154" i="3"/>
  <c r="BK128" i="3"/>
  <c r="BK115" i="3"/>
  <c r="J194" i="3"/>
  <c r="BK178" i="3"/>
  <c r="BK166" i="3"/>
  <c r="J147" i="3"/>
  <c r="BK132" i="3"/>
  <c r="J115" i="3"/>
  <c r="J102" i="3"/>
  <c r="BK200" i="3"/>
  <c r="J176" i="3"/>
  <c r="BK161" i="3"/>
  <c r="J153" i="3"/>
  <c r="BK143" i="3"/>
  <c r="J119" i="3"/>
  <c r="J99" i="3"/>
  <c r="J205" i="3"/>
  <c r="BK196" i="3"/>
  <c r="BK182" i="3"/>
  <c r="J175" i="3"/>
  <c r="J161" i="3"/>
  <c r="J149" i="3"/>
  <c r="BK138" i="3"/>
  <c r="J113" i="3"/>
  <c r="J202" i="4"/>
  <c r="BK186" i="4"/>
  <c r="J178" i="4"/>
  <c r="J167" i="4"/>
  <c r="J155" i="4"/>
  <c r="BK144" i="4"/>
  <c r="J135" i="4"/>
  <c r="BK122" i="4"/>
  <c r="BK112" i="4"/>
  <c r="BK102" i="4"/>
  <c r="J219" i="4"/>
  <c r="J200" i="4"/>
  <c r="J186" i="4"/>
  <c r="J163" i="4"/>
  <c r="BK150" i="4"/>
  <c r="J140" i="4"/>
  <c r="BK129" i="4"/>
  <c r="J124" i="4"/>
  <c r="J120" i="4"/>
  <c r="J113" i="4"/>
  <c r="BK199" i="4"/>
  <c r="J184" i="4"/>
  <c r="J171" i="4"/>
  <c r="BK158" i="4"/>
  <c r="BK152" i="4"/>
  <c r="J133" i="4"/>
  <c r="BK124" i="4"/>
  <c r="J110" i="4"/>
  <c r="BK100" i="4"/>
  <c r="BK208" i="4"/>
  <c r="BK190" i="4"/>
  <c r="BK174" i="4"/>
  <c r="BK169" i="4"/>
  <c r="BK163" i="4"/>
  <c r="BK149" i="4"/>
  <c r="BK141" i="4"/>
  <c r="J132" i="4"/>
  <c r="J127" i="4"/>
  <c r="BK143" i="5"/>
  <c r="BK132" i="5"/>
  <c r="J122" i="5"/>
  <c r="BK117" i="5"/>
  <c r="BK104" i="5"/>
  <c r="J134" i="5"/>
  <c r="J123" i="5"/>
  <c r="J108" i="5"/>
  <c r="J96" i="5"/>
  <c r="J130" i="5"/>
  <c r="BK120" i="5"/>
  <c r="J114" i="5"/>
  <c r="BK106" i="5"/>
  <c r="BK102" i="5"/>
  <c r="J321" i="6"/>
  <c r="J310" i="6"/>
  <c r="J277" i="6"/>
  <c r="BK243" i="6"/>
  <c r="J231" i="6"/>
  <c r="J212" i="6"/>
  <c r="J170" i="6"/>
  <c r="J155" i="6"/>
  <c r="BK134" i="6"/>
  <c r="BK101" i="6"/>
  <c r="BK321" i="6"/>
  <c r="J297" i="6"/>
  <c r="J273" i="6"/>
  <c r="BK230" i="6"/>
  <c r="J210" i="6"/>
  <c r="BK182" i="6"/>
  <c r="BK131" i="6"/>
  <c r="BK95" i="6"/>
  <c r="J318" i="6"/>
  <c r="J295" i="6"/>
  <c r="BK277" i="6"/>
  <c r="J262" i="6"/>
  <c r="J235" i="6"/>
  <c r="J205" i="6"/>
  <c r="J167" i="6"/>
  <c r="J140" i="6"/>
  <c r="BK110" i="6"/>
  <c r="BK245" i="6"/>
  <c r="BK212" i="6"/>
  <c r="BK179" i="6"/>
  <c r="J134" i="6"/>
  <c r="BK143" i="7"/>
  <c r="J123" i="7"/>
  <c r="BK107" i="7"/>
  <c r="BK137" i="7"/>
  <c r="BK123" i="7"/>
  <c r="J105" i="7"/>
  <c r="J141" i="7"/>
  <c r="BK121" i="7"/>
  <c r="BK110" i="7"/>
  <c r="J90" i="7"/>
  <c r="J131" i="7"/>
  <c r="J127" i="7"/>
  <c r="BK93" i="7"/>
  <c r="BK136" i="8"/>
  <c r="BK95" i="8"/>
  <c r="J134" i="8"/>
  <c r="BK119" i="8"/>
  <c r="BK98" i="8"/>
  <c r="BK130" i="8"/>
  <c r="J113" i="8"/>
  <c r="J89" i="8"/>
  <c r="BK124" i="8"/>
  <c r="J111" i="8"/>
  <c r="J146" i="9"/>
  <c r="BK136" i="9"/>
  <c r="BK118" i="9"/>
  <c r="BK98" i="9"/>
  <c r="J136" i="9"/>
  <c r="J104" i="9"/>
  <c r="BK129" i="9"/>
  <c r="BK101" i="9"/>
  <c r="BK142" i="9"/>
  <c r="J118" i="9"/>
  <c r="BK91" i="9"/>
  <c r="BK124" i="10"/>
  <c r="BK116" i="10"/>
  <c r="J97" i="10"/>
  <c r="BK126" i="10"/>
  <c r="J119" i="10"/>
  <c r="BK110" i="10"/>
  <c r="BK100" i="10"/>
  <c r="BK134" i="10"/>
  <c r="J124" i="10"/>
  <c r="BK94" i="10"/>
  <c r="BK106" i="10"/>
  <c r="J91" i="10"/>
  <c r="BK89" i="11"/>
  <c r="BK97" i="11"/>
  <c r="J83" i="11"/>
  <c r="J1027" i="2"/>
  <c r="J991" i="2"/>
  <c r="J964" i="2"/>
  <c r="J952" i="2"/>
  <c r="BK933" i="2"/>
  <c r="J885" i="2"/>
  <c r="J858" i="2"/>
  <c r="BK848" i="2"/>
  <c r="BK816" i="2"/>
  <c r="BK779" i="2"/>
  <c r="BK735" i="2"/>
  <c r="BK711" i="2"/>
  <c r="BK653" i="2"/>
  <c r="J595" i="2"/>
  <c r="J578" i="2"/>
  <c r="BK520" i="2"/>
  <c r="BK490" i="2"/>
  <c r="J477" i="2"/>
  <c r="J457" i="2"/>
  <c r="J438" i="2"/>
  <c r="J419" i="2"/>
  <c r="J392" i="2"/>
  <c r="J371" i="2"/>
  <c r="J360" i="2"/>
  <c r="BK333" i="2"/>
  <c r="BK299" i="2"/>
  <c r="J265" i="2"/>
  <c r="J232" i="2"/>
  <c r="J187" i="2"/>
  <c r="BK154" i="2"/>
  <c r="BK124" i="2"/>
  <c r="J110" i="2"/>
  <c r="BK1055" i="2"/>
  <c r="BK1044" i="2"/>
  <c r="BK1020" i="2"/>
  <c r="J1003" i="2"/>
  <c r="BK970" i="2"/>
  <c r="J954" i="2"/>
  <c r="BK944" i="2"/>
  <c r="J933" i="2"/>
  <c r="J914" i="2"/>
  <c r="BK885" i="2"/>
  <c r="BK858" i="2"/>
  <c r="J840" i="2"/>
  <c r="BK798" i="2"/>
  <c r="J779" i="2"/>
  <c r="BK744" i="2"/>
  <c r="J727" i="2"/>
  <c r="J711" i="2"/>
  <c r="J642" i="2"/>
  <c r="BK582" i="2"/>
  <c r="BK561" i="2"/>
  <c r="BK538" i="2"/>
  <c r="J507" i="2"/>
  <c r="J490" i="2"/>
  <c r="J474" i="2"/>
  <c r="BK452" i="2"/>
  <c r="BK427" i="2"/>
  <c r="BK410" i="2"/>
  <c r="J354" i="2"/>
  <c r="J344" i="2"/>
  <c r="J328" i="2"/>
  <c r="BK315" i="2"/>
  <c r="J293" i="2"/>
  <c r="BK265" i="2"/>
  <c r="J243" i="2"/>
  <c r="J228" i="2"/>
  <c r="J219" i="2"/>
  <c r="J207" i="2"/>
  <c r="BK187" i="2"/>
  <c r="BK160" i="2"/>
  <c r="BK110" i="2"/>
  <c r="J1068" i="2"/>
  <c r="J1055" i="2"/>
  <c r="J1042" i="2"/>
  <c r="BK1019" i="2"/>
  <c r="BK1003" i="2"/>
  <c r="J982" i="2"/>
  <c r="BK964" i="2"/>
  <c r="BK950" i="2"/>
  <c r="BK940" i="2"/>
  <c r="J930" i="2"/>
  <c r="BK916" i="2"/>
  <c r="J902" i="2"/>
  <c r="J875" i="2"/>
  <c r="BK855" i="2"/>
  <c r="J827" i="2"/>
  <c r="J793" i="2"/>
  <c r="BK753" i="2"/>
  <c r="BK689" i="2"/>
  <c r="BK633" i="2"/>
  <c r="BK592" i="2"/>
  <c r="BK578" i="2"/>
  <c r="J562" i="2"/>
  <c r="J538" i="2"/>
  <c r="J520" i="2"/>
  <c r="BK461" i="2"/>
  <c r="J441" i="2"/>
  <c r="BK419" i="2"/>
  <c r="BK401" i="2"/>
  <c r="BK354" i="2"/>
  <c r="BK307" i="2"/>
  <c r="J251" i="2"/>
  <c r="BK242" i="2"/>
  <c r="J205" i="2"/>
  <c r="BK189" i="2"/>
  <c r="J154" i="2"/>
  <c r="BK138" i="2"/>
  <c r="BK122" i="2"/>
  <c r="BK107" i="2"/>
  <c r="BK1098" i="2"/>
  <c r="J1096" i="2"/>
  <c r="J1090" i="2"/>
  <c r="BK1078" i="2"/>
  <c r="BK1071" i="2"/>
  <c r="BK1062" i="2"/>
  <c r="BK1030" i="2"/>
  <c r="J1011" i="2"/>
  <c r="BK991" i="2"/>
  <c r="BK959" i="2"/>
  <c r="BK807" i="2"/>
  <c r="J775" i="2"/>
  <c r="J741" i="2"/>
  <c r="J682" i="2"/>
  <c r="J653" i="2"/>
  <c r="BK642" i="2"/>
  <c r="BK623" i="2"/>
  <c r="BK602" i="2"/>
  <c r="J497" i="2"/>
  <c r="BK464" i="2"/>
  <c r="BK433" i="2"/>
  <c r="J410" i="2"/>
  <c r="J401" i="2"/>
  <c r="BK382" i="2"/>
  <c r="J368" i="2"/>
  <c r="BK294" i="2"/>
  <c r="J287" i="2"/>
  <c r="J273" i="2"/>
  <c r="J239" i="2"/>
  <c r="J213" i="2"/>
  <c r="BK205" i="2"/>
  <c r="BK181" i="2"/>
  <c r="J138" i="2"/>
  <c r="J112" i="2"/>
  <c r="J204" i="3"/>
  <c r="BK190" i="3"/>
  <c r="J185" i="3"/>
  <c r="BK171" i="3"/>
  <c r="J145" i="3"/>
  <c r="J125" i="3"/>
  <c r="J111" i="3"/>
  <c r="BK187" i="3"/>
  <c r="J171" i="3"/>
  <c r="BK153" i="3"/>
  <c r="J138" i="3"/>
  <c r="J122" i="3"/>
  <c r="J208" i="3"/>
  <c r="J196" i="3"/>
  <c r="J167" i="3"/>
  <c r="J156" i="3"/>
  <c r="BK149" i="3"/>
  <c r="J132" i="3"/>
  <c r="BK113" i="3"/>
  <c r="J211" i="3"/>
  <c r="BK199" i="3"/>
  <c r="BK188" i="3"/>
  <c r="J178" i="3"/>
  <c r="BK167" i="3"/>
  <c r="BK156" i="3"/>
  <c r="J141" i="3"/>
  <c r="BK119" i="3"/>
  <c r="J96" i="3"/>
  <c r="J199" i="4"/>
  <c r="BK184" i="4"/>
  <c r="J176" i="4"/>
  <c r="J157" i="4"/>
  <c r="BK153" i="4"/>
  <c r="BK136" i="4"/>
  <c r="J128" i="4"/>
  <c r="BK118" i="4"/>
  <c r="J111" i="4"/>
  <c r="BK216" i="4"/>
  <c r="BK205" i="4"/>
  <c r="BK188" i="4"/>
  <c r="J179" i="4"/>
  <c r="BK160" i="4"/>
  <c r="BK147" i="4"/>
  <c r="J137" i="4"/>
  <c r="J123" i="4"/>
  <c r="J118" i="4"/>
  <c r="J112" i="4"/>
  <c r="J213" i="4"/>
  <c r="J194" i="4"/>
  <c r="BK185" i="4"/>
  <c r="BK178" i="4"/>
  <c r="J166" i="4"/>
  <c r="BK155" i="4"/>
  <c r="J136" i="4"/>
  <c r="BK123" i="4"/>
  <c r="BK115" i="4"/>
  <c r="J104" i="4"/>
  <c r="BK207" i="4"/>
  <c r="BK176" i="4"/>
  <c r="BK170" i="4"/>
  <c r="J153" i="4"/>
  <c r="J144" i="4"/>
  <c r="BK135" i="4"/>
  <c r="J129" i="4"/>
  <c r="BK109" i="4"/>
  <c r="BK140" i="5"/>
  <c r="BK128" i="5"/>
  <c r="J125" i="5"/>
  <c r="BK114" i="5"/>
  <c r="J100" i="5"/>
  <c r="BK136" i="5"/>
  <c r="J127" i="5"/>
  <c r="J120" i="5"/>
  <c r="J107" i="5"/>
  <c r="J143" i="5"/>
  <c r="BK125" i="5"/>
  <c r="J117" i="5"/>
  <c r="BK108" i="5"/>
  <c r="J104" i="5"/>
  <c r="BK100" i="5"/>
  <c r="J282" i="6"/>
  <c r="J252" i="6"/>
  <c r="J233" i="6"/>
  <c r="BK214" i="6"/>
  <c r="J187" i="6"/>
  <c r="BK164" i="6"/>
  <c r="BK140" i="6"/>
  <c r="J127" i="6"/>
  <c r="J94" i="6"/>
  <c r="J313" i="6"/>
  <c r="J280" i="6"/>
  <c r="BK249" i="6"/>
  <c r="BK228" i="6"/>
  <c r="BK205" i="6"/>
  <c r="BK167" i="6"/>
  <c r="J115" i="6"/>
  <c r="J320" i="6"/>
  <c r="BK308" i="6"/>
  <c r="BK297" i="6"/>
  <c r="BK282" i="6"/>
  <c r="J266" i="6"/>
  <c r="BK231" i="6"/>
  <c r="J179" i="6"/>
  <c r="J146" i="6"/>
  <c r="BK121" i="6"/>
  <c r="BK94" i="6"/>
  <c r="BK323" i="6"/>
  <c r="BK313" i="6"/>
  <c r="BK288" i="6"/>
  <c r="J269" i="6"/>
  <c r="J249" i="6"/>
  <c r="BK233" i="6"/>
  <c r="J195" i="6"/>
  <c r="J159" i="6"/>
  <c r="J101" i="6"/>
  <c r="BK133" i="7"/>
  <c r="BK119" i="7"/>
  <c r="BK105" i="7"/>
  <c r="J135" i="7"/>
  <c r="J121" i="7"/>
  <c r="BK99" i="7"/>
  <c r="J137" i="7"/>
  <c r="BK117" i="7"/>
  <c r="J102" i="7"/>
  <c r="BK139" i="7"/>
  <c r="J99" i="7"/>
  <c r="J87" i="7"/>
  <c r="BK128" i="8"/>
  <c r="J92" i="8"/>
  <c r="J131" i="8"/>
  <c r="J116" i="8"/>
  <c r="J87" i="8"/>
  <c r="BK131" i="8"/>
  <c r="BK116" i="8"/>
  <c r="J95" i="8"/>
  <c r="BK108" i="8"/>
  <c r="J101" i="8"/>
  <c r="BK132" i="9"/>
  <c r="J110" i="9"/>
  <c r="J144" i="9"/>
  <c r="J134" i="9"/>
  <c r="J138" i="9"/>
  <c r="J126" i="9"/>
  <c r="J98" i="9"/>
  <c r="BK144" i="9"/>
  <c r="J127" i="9"/>
  <c r="J101" i="9"/>
  <c r="J134" i="10"/>
  <c r="J121" i="10"/>
  <c r="J113" i="10"/>
  <c r="J93" i="10"/>
  <c r="J125" i="10"/>
  <c r="BK117" i="10"/>
  <c r="J106" i="10"/>
  <c r="BK96" i="10"/>
  <c r="J126" i="10"/>
  <c r="J114" i="10"/>
  <c r="BK93" i="10"/>
  <c r="J117" i="10"/>
  <c r="J104" i="10"/>
  <c r="BK96" i="11"/>
  <c r="J96" i="11"/>
  <c r="BK94" i="11"/>
  <c r="BK92" i="11"/>
  <c r="J1030" i="2"/>
  <c r="BK989" i="2"/>
  <c r="J967" i="2"/>
  <c r="J948" i="2"/>
  <c r="BK930" i="2"/>
  <c r="J893" i="2"/>
  <c r="BK861" i="2"/>
  <c r="J846" i="2"/>
  <c r="BK827" i="2"/>
  <c r="BK786" i="2"/>
  <c r="J750" i="2"/>
  <c r="J703" i="2"/>
  <c r="BK662" i="2"/>
  <c r="J623" i="2"/>
  <c r="J582" i="2"/>
  <c r="BK547" i="2"/>
  <c r="J500" i="2"/>
  <c r="J480" i="2"/>
  <c r="BK469" i="2"/>
  <c r="BK450" i="2"/>
  <c r="J429" i="2"/>
  <c r="BK409" i="2"/>
  <c r="J382" i="2"/>
  <c r="BK368" i="2"/>
  <c r="BK337" i="2"/>
  <c r="J319" i="2"/>
  <c r="BK287" i="2"/>
  <c r="BK261" i="2"/>
  <c r="BK221" i="2"/>
  <c r="BK162" i="2"/>
  <c r="BK128" i="2"/>
  <c r="BK119" i="2"/>
  <c r="BK106" i="2"/>
  <c r="BK1049" i="2"/>
  <c r="J1033" i="2"/>
  <c r="BK985" i="2"/>
  <c r="BK963" i="2"/>
  <c r="BK952" i="2"/>
  <c r="J940" i="2"/>
  <c r="J925" i="2"/>
  <c r="BK902" i="2"/>
  <c r="BK867" i="2"/>
  <c r="BK846" i="2"/>
  <c r="J807" i="2"/>
  <c r="J795" i="2"/>
  <c r="J753" i="2"/>
  <c r="J723" i="2"/>
  <c r="BK703" i="2"/>
  <c r="BK615" i="2"/>
  <c r="J599" i="2"/>
  <c r="BK573" i="2"/>
  <c r="BK550" i="2"/>
  <c r="J525" i="2"/>
  <c r="BK497" i="2"/>
  <c r="J484" i="2"/>
  <c r="J471" i="2"/>
  <c r="BK455" i="2"/>
  <c r="J431" i="2"/>
  <c r="BK414" i="2"/>
  <c r="BK364" i="2"/>
  <c r="J347" i="2"/>
  <c r="J333" i="2"/>
  <c r="BK323" i="2"/>
  <c r="J294" i="2"/>
  <c r="BK268" i="2"/>
  <c r="J242" i="2"/>
  <c r="J221" i="2"/>
  <c r="BK200" i="2"/>
  <c r="J170" i="2"/>
  <c r="J128" i="2"/>
  <c r="J107" i="2"/>
  <c r="J1062" i="2"/>
  <c r="J1044" i="2"/>
  <c r="J1025" i="2"/>
  <c r="BK1017" i="2"/>
  <c r="J1000" i="2"/>
  <c r="J979" i="2"/>
  <c r="J959" i="2"/>
  <c r="BK942" i="2"/>
  <c r="BK938" i="2"/>
  <c r="BK919" i="2"/>
  <c r="BK912" i="2"/>
  <c r="J888" i="2"/>
  <c r="BK864" i="2"/>
  <c r="J832" i="2"/>
  <c r="BK795" i="2"/>
  <c r="J769" i="2"/>
  <c r="BK695" i="2"/>
  <c r="J645" i="2"/>
  <c r="BK609" i="2"/>
  <c r="J589" i="2"/>
  <c r="BK568" i="2"/>
  <c r="BK559" i="2"/>
  <c r="BK525" i="2"/>
  <c r="J464" i="2"/>
  <c r="J427" i="2"/>
  <c r="J409" i="2"/>
  <c r="J393" i="2"/>
  <c r="J351" i="2"/>
  <c r="BK273" i="2"/>
  <c r="BK243" i="2"/>
  <c r="BK232" i="2"/>
  <c r="BK204" i="2"/>
  <c r="J181" i="2"/>
  <c r="BK150" i="2"/>
  <c r="J124" i="2"/>
  <c r="BK108" i="2"/>
  <c r="J1098" i="2"/>
  <c r="J1093" i="2"/>
  <c r="J1088" i="2"/>
  <c r="J1076" i="2"/>
  <c r="BK1065" i="2"/>
  <c r="BK1039" i="2"/>
  <c r="J1017" i="2"/>
  <c r="BK998" i="2"/>
  <c r="J971" i="2"/>
  <c r="J953" i="2"/>
  <c r="BK941" i="2"/>
  <c r="BK810" i="2"/>
  <c r="BK769" i="2"/>
  <c r="BK727" i="2"/>
  <c r="BK676" i="2"/>
  <c r="J637" i="2"/>
  <c r="J615" i="2"/>
  <c r="BK571" i="2"/>
  <c r="J556" i="2"/>
  <c r="J541" i="2"/>
  <c r="BK480" i="2"/>
  <c r="J452" i="2"/>
  <c r="J421" i="2"/>
  <c r="BK405" i="2"/>
  <c r="BK392" i="2"/>
  <c r="BK371" i="2"/>
  <c r="BK328" i="2"/>
  <c r="J299" i="2"/>
  <c r="BK283" i="2"/>
  <c r="J261" i="2"/>
  <c r="J248" i="2"/>
  <c r="J216" i="2"/>
  <c r="BK207" i="2"/>
  <c r="J173" i="2"/>
  <c r="BK125" i="2"/>
  <c r="J210" i="3"/>
  <c r="J199" i="3"/>
  <c r="J189" i="3"/>
  <c r="BK184" i="3"/>
  <c r="BK169" i="3"/>
  <c r="J131" i="3"/>
  <c r="BK99" i="3"/>
  <c r="BK192" i="3"/>
  <c r="J169" i="3"/>
  <c r="BK151" i="3"/>
  <c r="J128" i="3"/>
  <c r="BK111" i="3"/>
  <c r="J202" i="3"/>
  <c r="J182" i="3"/>
  <c r="BK158" i="3"/>
  <c r="J151" i="3"/>
  <c r="J135" i="3"/>
  <c r="BK117" i="3"/>
  <c r="BK102" i="3"/>
  <c r="BK210" i="3"/>
  <c r="J200" i="3"/>
  <c r="BK185" i="3"/>
  <c r="BK176" i="3"/>
  <c r="J166" i="3"/>
  <c r="J143" i="3"/>
  <c r="BK135" i="3"/>
  <c r="BK108" i="3"/>
  <c r="J205" i="4"/>
  <c r="J192" i="4"/>
  <c r="BK179" i="4"/>
  <c r="J169" i="4"/>
  <c r="BK156" i="4"/>
  <c r="J150" i="4"/>
  <c r="BK143" i="4"/>
  <c r="J134" i="4"/>
  <c r="BK120" i="4"/>
  <c r="J100" i="4"/>
  <c r="BK213" i="4"/>
  <c r="BK197" i="4"/>
  <c r="J182" i="4"/>
  <c r="BK164" i="4"/>
  <c r="J158" i="4"/>
  <c r="J143" i="4"/>
  <c r="BK134" i="4"/>
  <c r="J125" i="4"/>
  <c r="BK121" i="4"/>
  <c r="J115" i="4"/>
  <c r="J102" i="4"/>
  <c r="BK202" i="4"/>
  <c r="J190" i="4"/>
  <c r="J181" i="4"/>
  <c r="J170" i="4"/>
  <c r="J160" i="4"/>
  <c r="J141" i="4"/>
  <c r="BK130" i="4"/>
  <c r="J121" i="4"/>
  <c r="J106" i="4"/>
  <c r="BK209" i="4"/>
  <c r="BK200" i="4"/>
  <c r="BK175" i="4"/>
  <c r="J164" i="4"/>
  <c r="J156" i="4"/>
  <c r="J147" i="4"/>
  <c r="BK137" i="4"/>
  <c r="J130" i="4"/>
  <c r="BK110" i="4"/>
  <c r="BK137" i="5"/>
  <c r="BK131" i="5"/>
  <c r="BK127" i="5"/>
  <c r="J121" i="5"/>
  <c r="J106" i="5"/>
  <c r="BK103" i="5"/>
  <c r="J140" i="5"/>
  <c r="J131" i="5"/>
  <c r="BK121" i="5"/>
  <c r="BK112" i="5"/>
  <c r="J99" i="5"/>
  <c r="BK134" i="5"/>
  <c r="BK123" i="5"/>
  <c r="BK115" i="5"/>
  <c r="BK107" i="5"/>
  <c r="J103" i="5"/>
  <c r="BK99" i="5"/>
  <c r="BK319" i="6"/>
  <c r="J308" i="6"/>
  <c r="BK266" i="6"/>
  <c r="J240" i="6"/>
  <c r="J230" i="6"/>
  <c r="J200" i="6"/>
  <c r="J182" i="6"/>
  <c r="J149" i="6"/>
  <c r="J123" i="6"/>
  <c r="J323" i="6"/>
  <c r="J302" i="6"/>
  <c r="J292" i="6"/>
  <c r="BK255" i="6"/>
  <c r="BK222" i="6"/>
  <c r="J192" i="6"/>
  <c r="J164" i="6"/>
  <c r="BK106" i="6"/>
  <c r="J319" i="6"/>
  <c r="BK302" i="6"/>
  <c r="J288" i="6"/>
  <c r="BK269" i="6"/>
  <c r="BK252" i="6"/>
  <c r="J222" i="6"/>
  <c r="BK192" i="6"/>
  <c r="BK149" i="6"/>
  <c r="BK127" i="6"/>
  <c r="J106" i="6"/>
  <c r="BK324" i="6"/>
  <c r="BK320" i="6"/>
  <c r="BK304" i="6"/>
  <c r="BK278" i="6"/>
  <c r="BK262" i="6"/>
  <c r="J243" i="6"/>
  <c r="BK210" i="6"/>
  <c r="J174" i="6"/>
  <c r="J121" i="6"/>
  <c r="BK96" i="6"/>
  <c r="BK131" i="7"/>
  <c r="J113" i="7"/>
  <c r="BK141" i="7"/>
  <c r="BK127" i="7"/>
  <c r="J117" i="7"/>
  <c r="J143" i="7"/>
  <c r="J129" i="7"/>
  <c r="BK87" i="7"/>
  <c r="BK129" i="7"/>
  <c r="J107" i="7"/>
  <c r="BK90" i="7"/>
  <c r="BK132" i="8"/>
  <c r="BK101" i="8"/>
  <c r="J138" i="8"/>
  <c r="J128" i="8"/>
  <c r="BK104" i="8"/>
  <c r="J132" i="8"/>
  <c r="J124" i="8"/>
  <c r="J98" i="8"/>
  <c r="BK87" i="8"/>
  <c r="J119" i="8"/>
  <c r="BK92" i="8"/>
  <c r="J140" i="9"/>
  <c r="BK126" i="9"/>
  <c r="BK104" i="9"/>
  <c r="J142" i="9"/>
  <c r="BK110" i="9"/>
  <c r="BK127" i="9"/>
  <c r="J107" i="9"/>
  <c r="BK146" i="9"/>
  <c r="J129" i="9"/>
  <c r="BK107" i="9"/>
  <c r="J131" i="10"/>
  <c r="BK119" i="10"/>
  <c r="BK108" i="10"/>
  <c r="BK131" i="10"/>
  <c r="J122" i="10"/>
  <c r="J116" i="10"/>
  <c r="J108" i="10"/>
  <c r="BK97" i="10"/>
  <c r="J128" i="10"/>
  <c r="BK123" i="10"/>
  <c r="J111" i="10"/>
  <c r="BK91" i="10"/>
  <c r="BK113" i="10"/>
  <c r="BK99" i="10"/>
  <c r="BK83" i="11"/>
  <c r="J97" i="11"/>
  <c r="J94" i="11"/>
  <c r="P138" i="5" l="1"/>
  <c r="T138" i="5"/>
  <c r="R104" i="2"/>
  <c r="T247" i="2"/>
  <c r="T289" i="2"/>
  <c r="P306" i="2"/>
  <c r="T325" i="2"/>
  <c r="R363" i="2"/>
  <c r="T391" i="2"/>
  <c r="T426" i="2"/>
  <c r="T445" i="2"/>
  <c r="R489" i="2"/>
  <c r="P530" i="2"/>
  <c r="T584" i="2"/>
  <c r="P781" i="2"/>
  <c r="BK866" i="2"/>
  <c r="J866" i="2" s="1"/>
  <c r="J76" i="2" s="1"/>
  <c r="R892" i="2"/>
  <c r="P969" i="2"/>
  <c r="T984" i="2"/>
  <c r="BK1032" i="2"/>
  <c r="J1032" i="2"/>
  <c r="J80" i="2" s="1"/>
  <c r="R1070" i="2"/>
  <c r="P1092" i="2"/>
  <c r="R95" i="3"/>
  <c r="BK121" i="3"/>
  <c r="J121" i="3"/>
  <c r="J66" i="3"/>
  <c r="P163" i="3"/>
  <c r="R198" i="3"/>
  <c r="P209" i="3"/>
  <c r="P99" i="4"/>
  <c r="P98" i="4"/>
  <c r="P108" i="4"/>
  <c r="BK173" i="4"/>
  <c r="J173" i="4"/>
  <c r="J68" i="4"/>
  <c r="BK196" i="4"/>
  <c r="BK195" i="4"/>
  <c r="BK204" i="4"/>
  <c r="J204" i="4"/>
  <c r="J71" i="4"/>
  <c r="T95" i="5"/>
  <c r="T94" i="5"/>
  <c r="BK111" i="5"/>
  <c r="J111" i="5"/>
  <c r="J67" i="5" s="1"/>
  <c r="BK135" i="5"/>
  <c r="J135" i="5"/>
  <c r="J68" i="5"/>
  <c r="R93" i="6"/>
  <c r="R173" i="6"/>
  <c r="T194" i="6"/>
  <c r="T217" i="6"/>
  <c r="T227" i="6"/>
  <c r="BK234" i="6"/>
  <c r="J234" i="6"/>
  <c r="J66" i="6"/>
  <c r="BK287" i="6"/>
  <c r="J287" i="6"/>
  <c r="J67" i="6"/>
  <c r="BK301" i="6"/>
  <c r="J301" i="6" s="1"/>
  <c r="J68" i="6" s="1"/>
  <c r="P317" i="6"/>
  <c r="P316" i="6"/>
  <c r="R86" i="7"/>
  <c r="R116" i="7"/>
  <c r="R86" i="8"/>
  <c r="P123" i="8"/>
  <c r="P86" i="9"/>
  <c r="R125" i="9"/>
  <c r="BK90" i="10"/>
  <c r="J90" i="10"/>
  <c r="J61" i="10"/>
  <c r="BK103" i="10"/>
  <c r="J103" i="10"/>
  <c r="J63" i="10"/>
  <c r="R120" i="10"/>
  <c r="T104" i="2"/>
  <c r="BK247" i="2"/>
  <c r="J247" i="2"/>
  <c r="J62" i="2"/>
  <c r="BK289" i="2"/>
  <c r="J289" i="2"/>
  <c r="J63" i="2" s="1"/>
  <c r="BK306" i="2"/>
  <c r="J306" i="2"/>
  <c r="J64" i="2"/>
  <c r="R325" i="2"/>
  <c r="P363" i="2"/>
  <c r="P391" i="2"/>
  <c r="P426" i="2"/>
  <c r="BK445" i="2"/>
  <c r="J445" i="2" s="1"/>
  <c r="J71" i="2" s="1"/>
  <c r="BK489" i="2"/>
  <c r="J489" i="2"/>
  <c r="J72" i="2"/>
  <c r="T489" i="2"/>
  <c r="P584" i="2"/>
  <c r="T781" i="2"/>
  <c r="T866" i="2"/>
  <c r="P892" i="2"/>
  <c r="BK969" i="2"/>
  <c r="J969" i="2"/>
  <c r="J78" i="2"/>
  <c r="BK984" i="2"/>
  <c r="J984" i="2"/>
  <c r="J79" i="2"/>
  <c r="R1032" i="2"/>
  <c r="P1070" i="2"/>
  <c r="R1092" i="2"/>
  <c r="P95" i="3"/>
  <c r="P121" i="3"/>
  <c r="R163" i="3"/>
  <c r="P198" i="3"/>
  <c r="T209" i="3"/>
  <c r="T99" i="4"/>
  <c r="T98" i="4"/>
  <c r="BK108" i="4"/>
  <c r="J108" i="4"/>
  <c r="J67" i="4"/>
  <c r="P173" i="4"/>
  <c r="P196" i="4"/>
  <c r="P195" i="4"/>
  <c r="T204" i="4"/>
  <c r="BK95" i="5"/>
  <c r="BK94" i="5"/>
  <c r="J94" i="5"/>
  <c r="J64" i="5"/>
  <c r="T111" i="5"/>
  <c r="T110" i="5"/>
  <c r="P135" i="5"/>
  <c r="BK93" i="6"/>
  <c r="J93" i="6"/>
  <c r="J61" i="6"/>
  <c r="BK173" i="6"/>
  <c r="J173" i="6"/>
  <c r="J62" i="6"/>
  <c r="BK194" i="6"/>
  <c r="J194" i="6"/>
  <c r="J63" i="6" s="1"/>
  <c r="P217" i="6"/>
  <c r="P227" i="6"/>
  <c r="R234" i="6"/>
  <c r="R287" i="6"/>
  <c r="P301" i="6"/>
  <c r="T317" i="6"/>
  <c r="T316" i="6" s="1"/>
  <c r="T86" i="7"/>
  <c r="T116" i="7"/>
  <c r="T85" i="7" s="1"/>
  <c r="T84" i="7" s="1"/>
  <c r="P86" i="8"/>
  <c r="P85" i="8"/>
  <c r="P84" i="8"/>
  <c r="AU62" i="1"/>
  <c r="R123" i="8"/>
  <c r="T125" i="9"/>
  <c r="P90" i="10"/>
  <c r="P89" i="10"/>
  <c r="P103" i="10"/>
  <c r="BK120" i="10"/>
  <c r="J120" i="10"/>
  <c r="J64" i="10" s="1"/>
  <c r="P104" i="2"/>
  <c r="P247" i="2"/>
  <c r="P289" i="2"/>
  <c r="R306" i="2"/>
  <c r="BK325" i="2"/>
  <c r="J325" i="2"/>
  <c r="J65" i="2"/>
  <c r="T363" i="2"/>
  <c r="R391" i="2"/>
  <c r="R426" i="2"/>
  <c r="P445" i="2"/>
  <c r="P489" i="2"/>
  <c r="R530" i="2"/>
  <c r="T530" i="2"/>
  <c r="BK584" i="2"/>
  <c r="J584" i="2" s="1"/>
  <c r="J74" i="2" s="1"/>
  <c r="BK781" i="2"/>
  <c r="J781" i="2"/>
  <c r="J75" i="2"/>
  <c r="P866" i="2"/>
  <c r="T892" i="2"/>
  <c r="R969" i="2"/>
  <c r="R984" i="2"/>
  <c r="T1032" i="2"/>
  <c r="BK1070" i="2"/>
  <c r="J1070" i="2"/>
  <c r="J81" i="2"/>
  <c r="BK1092" i="2"/>
  <c r="J1092" i="2"/>
  <c r="J82" i="2"/>
  <c r="BK95" i="3"/>
  <c r="J95" i="3"/>
  <c r="J65" i="3"/>
  <c r="T121" i="3"/>
  <c r="BK163" i="3"/>
  <c r="J163" i="3"/>
  <c r="J68" i="3"/>
  <c r="BK198" i="3"/>
  <c r="J198" i="3"/>
  <c r="J69" i="3" s="1"/>
  <c r="R209" i="3"/>
  <c r="BK99" i="4"/>
  <c r="J99" i="4"/>
  <c r="J65" i="4"/>
  <c r="T108" i="4"/>
  <c r="R173" i="4"/>
  <c r="T196" i="4"/>
  <c r="T195" i="4"/>
  <c r="R204" i="4"/>
  <c r="P95" i="5"/>
  <c r="P94" i="5"/>
  <c r="P111" i="5"/>
  <c r="P110" i="5"/>
  <c r="R135" i="5"/>
  <c r="T93" i="6"/>
  <c r="P173" i="6"/>
  <c r="R194" i="6"/>
  <c r="R217" i="6"/>
  <c r="R227" i="6"/>
  <c r="T234" i="6"/>
  <c r="P287" i="6"/>
  <c r="T301" i="6"/>
  <c r="BK317" i="6"/>
  <c r="J317" i="6"/>
  <c r="J71" i="6"/>
  <c r="P86" i="7"/>
  <c r="P116" i="7"/>
  <c r="BK86" i="8"/>
  <c r="J86" i="8"/>
  <c r="J61" i="8"/>
  <c r="BK123" i="8"/>
  <c r="J123" i="8" s="1"/>
  <c r="J63" i="8" s="1"/>
  <c r="BK86" i="9"/>
  <c r="J86" i="9"/>
  <c r="J61" i="9"/>
  <c r="T86" i="9"/>
  <c r="T85" i="9"/>
  <c r="T84" i="9" s="1"/>
  <c r="BK125" i="9"/>
  <c r="J125" i="9"/>
  <c r="J63" i="9"/>
  <c r="P125" i="9"/>
  <c r="R90" i="10"/>
  <c r="R89" i="10"/>
  <c r="R103" i="10"/>
  <c r="R102" i="10"/>
  <c r="P120" i="10"/>
  <c r="R88" i="11"/>
  <c r="R81" i="11"/>
  <c r="BK104" i="2"/>
  <c r="J104" i="2"/>
  <c r="J61" i="2"/>
  <c r="R247" i="2"/>
  <c r="R289" i="2"/>
  <c r="T306" i="2"/>
  <c r="P325" i="2"/>
  <c r="BK363" i="2"/>
  <c r="J363" i="2"/>
  <c r="J66" i="2"/>
  <c r="BK391" i="2"/>
  <c r="J391" i="2"/>
  <c r="J67" i="2"/>
  <c r="BK426" i="2"/>
  <c r="J426" i="2"/>
  <c r="J68" i="2"/>
  <c r="R445" i="2"/>
  <c r="BK530" i="2"/>
  <c r="J530" i="2"/>
  <c r="J73" i="2"/>
  <c r="R584" i="2"/>
  <c r="R781" i="2"/>
  <c r="R866" i="2"/>
  <c r="BK892" i="2"/>
  <c r="J892" i="2"/>
  <c r="J77" i="2"/>
  <c r="T969" i="2"/>
  <c r="P984" i="2"/>
  <c r="P1032" i="2"/>
  <c r="T1070" i="2"/>
  <c r="T1092" i="2"/>
  <c r="T95" i="3"/>
  <c r="R121" i="3"/>
  <c r="T163" i="3"/>
  <c r="T198" i="3"/>
  <c r="BK209" i="3"/>
  <c r="J209" i="3" s="1"/>
  <c r="J71" i="3" s="1"/>
  <c r="R99" i="4"/>
  <c r="R98" i="4"/>
  <c r="R108" i="4"/>
  <c r="R107" i="4"/>
  <c r="T173" i="4"/>
  <c r="R196" i="4"/>
  <c r="R195" i="4"/>
  <c r="P204" i="4"/>
  <c r="R95" i="5"/>
  <c r="R94" i="5"/>
  <c r="R111" i="5"/>
  <c r="R110" i="5"/>
  <c r="T135" i="5"/>
  <c r="P93" i="6"/>
  <c r="T173" i="6"/>
  <c r="P194" i="6"/>
  <c r="BK217" i="6"/>
  <c r="J217" i="6"/>
  <c r="J64" i="6"/>
  <c r="BK227" i="6"/>
  <c r="J227" i="6"/>
  <c r="J65" i="6"/>
  <c r="P234" i="6"/>
  <c r="T287" i="6"/>
  <c r="R301" i="6"/>
  <c r="R317" i="6"/>
  <c r="R316" i="6"/>
  <c r="BK86" i="7"/>
  <c r="J86" i="7"/>
  <c r="J61" i="7"/>
  <c r="BK116" i="7"/>
  <c r="J116" i="7"/>
  <c r="J63" i="7"/>
  <c r="T86" i="8"/>
  <c r="T123" i="8"/>
  <c r="T85" i="8" s="1"/>
  <c r="T84" i="8" s="1"/>
  <c r="R86" i="9"/>
  <c r="R85" i="9"/>
  <c r="R84" i="9" s="1"/>
  <c r="T90" i="10"/>
  <c r="T89" i="10"/>
  <c r="T103" i="10"/>
  <c r="T120" i="10"/>
  <c r="BK88" i="11"/>
  <c r="J88" i="11"/>
  <c r="J61" i="11" s="1"/>
  <c r="P88" i="11"/>
  <c r="P81" i="11"/>
  <c r="AU65" i="1"/>
  <c r="T88" i="11"/>
  <c r="T81" i="11"/>
  <c r="BK312" i="6"/>
  <c r="J312" i="6"/>
  <c r="J69" i="6"/>
  <c r="BK130" i="10"/>
  <c r="BK212" i="4"/>
  <c r="J212" i="4"/>
  <c r="J73" i="4"/>
  <c r="BK215" i="4"/>
  <c r="J215" i="4"/>
  <c r="J74" i="4"/>
  <c r="BK218" i="4"/>
  <c r="J218" i="4"/>
  <c r="J75" i="4"/>
  <c r="BK142" i="5"/>
  <c r="J142" i="5"/>
  <c r="J71" i="5"/>
  <c r="BK127" i="10"/>
  <c r="J127" i="10"/>
  <c r="J65" i="10"/>
  <c r="BK207" i="3"/>
  <c r="J207" i="3"/>
  <c r="J70" i="3"/>
  <c r="BK139" i="5"/>
  <c r="J139" i="5"/>
  <c r="J70" i="5"/>
  <c r="BK142" i="7"/>
  <c r="J142" i="7" s="1"/>
  <c r="J64" i="7" s="1"/>
  <c r="BK118" i="8"/>
  <c r="J118" i="8"/>
  <c r="J62" i="8"/>
  <c r="BK137" i="8"/>
  <c r="J137" i="8"/>
  <c r="J64" i="8"/>
  <c r="BK133" i="10"/>
  <c r="J133" i="10" s="1"/>
  <c r="J68" i="10" s="1"/>
  <c r="BK82" i="11"/>
  <c r="J82" i="11"/>
  <c r="J60" i="11"/>
  <c r="BK440" i="2"/>
  <c r="J440" i="2"/>
  <c r="J69" i="2" s="1"/>
  <c r="BK160" i="3"/>
  <c r="J160" i="3"/>
  <c r="J67" i="3"/>
  <c r="BK112" i="7"/>
  <c r="J112" i="7"/>
  <c r="J62" i="7"/>
  <c r="BK120" i="9"/>
  <c r="J120" i="9"/>
  <c r="J62" i="9" s="1"/>
  <c r="BK145" i="9"/>
  <c r="J145" i="9"/>
  <c r="J64" i="9"/>
  <c r="E48" i="11"/>
  <c r="J52" i="11"/>
  <c r="BE89" i="11"/>
  <c r="BE94" i="11"/>
  <c r="BE96" i="11"/>
  <c r="J130" i="10"/>
  <c r="J67" i="10"/>
  <c r="J78" i="11"/>
  <c r="BE83" i="11"/>
  <c r="BE90" i="11"/>
  <c r="BE97" i="11"/>
  <c r="BE92" i="11"/>
  <c r="F55" i="11"/>
  <c r="J82" i="10"/>
  <c r="BE100" i="10"/>
  <c r="BE110" i="10"/>
  <c r="BE117" i="10"/>
  <c r="BE121" i="10"/>
  <c r="BE122" i="10"/>
  <c r="BE124" i="10"/>
  <c r="BE128" i="10"/>
  <c r="BE131" i="10"/>
  <c r="BE134" i="10"/>
  <c r="J55" i="10"/>
  <c r="BE96" i="10"/>
  <c r="BE97" i="10"/>
  <c r="BE106" i="10"/>
  <c r="BE108" i="10"/>
  <c r="BE114" i="10"/>
  <c r="BE119" i="10"/>
  <c r="BE125" i="10"/>
  <c r="E48" i="10"/>
  <c r="F85" i="10"/>
  <c r="BE91" i="10"/>
  <c r="BE113" i="10"/>
  <c r="BE116" i="10"/>
  <c r="BE123" i="10"/>
  <c r="BE93" i="10"/>
  <c r="BE94" i="10"/>
  <c r="BE99" i="10"/>
  <c r="BE104" i="10"/>
  <c r="BE111" i="10"/>
  <c r="BE126" i="10"/>
  <c r="BK85" i="8"/>
  <c r="J85" i="8" s="1"/>
  <c r="J60" i="8" s="1"/>
  <c r="E48" i="9"/>
  <c r="J78" i="9"/>
  <c r="F81" i="9"/>
  <c r="BE101" i="9"/>
  <c r="BE118" i="9"/>
  <c r="BE121" i="9"/>
  <c r="BE132" i="9"/>
  <c r="J55" i="9"/>
  <c r="BE91" i="9"/>
  <c r="BE98" i="9"/>
  <c r="BE134" i="9"/>
  <c r="BE136" i="9"/>
  <c r="BE138" i="9"/>
  <c r="BE142" i="9"/>
  <c r="BE146" i="9"/>
  <c r="BE104" i="9"/>
  <c r="BE107" i="9"/>
  <c r="BE114" i="9"/>
  <c r="BE126" i="9"/>
  <c r="BE87" i="9"/>
  <c r="BE110" i="9"/>
  <c r="BE127" i="9"/>
  <c r="BE129" i="9"/>
  <c r="BE140" i="9"/>
  <c r="BE144" i="9"/>
  <c r="E48" i="8"/>
  <c r="J55" i="8"/>
  <c r="J78" i="8"/>
  <c r="BE95" i="8"/>
  <c r="BE98" i="8"/>
  <c r="BE119" i="8"/>
  <c r="BE131" i="8"/>
  <c r="BE132" i="8"/>
  <c r="BE138" i="8"/>
  <c r="F55" i="8"/>
  <c r="BE89" i="8"/>
  <c r="BE108" i="8"/>
  <c r="BE113" i="8"/>
  <c r="BE116" i="8"/>
  <c r="BE124" i="8"/>
  <c r="BE126" i="8"/>
  <c r="BE136" i="8"/>
  <c r="BE87" i="8"/>
  <c r="BE92" i="8"/>
  <c r="BE101" i="8"/>
  <c r="BE104" i="8"/>
  <c r="BE111" i="8"/>
  <c r="BE128" i="8"/>
  <c r="BE130" i="8"/>
  <c r="BE134" i="8"/>
  <c r="E74" i="7"/>
  <c r="BE99" i="7"/>
  <c r="BE113" i="7"/>
  <c r="BE119" i="7"/>
  <c r="BE121" i="7"/>
  <c r="BE123" i="7"/>
  <c r="BE135" i="7"/>
  <c r="J52" i="7"/>
  <c r="J55" i="7"/>
  <c r="BE102" i="7"/>
  <c r="BE127" i="7"/>
  <c r="BE133" i="7"/>
  <c r="F81" i="7"/>
  <c r="BE87" i="7"/>
  <c r="BE90" i="7"/>
  <c r="BE93" i="7"/>
  <c r="BE105" i="7"/>
  <c r="BE107" i="7"/>
  <c r="BE110" i="7"/>
  <c r="BE117" i="7"/>
  <c r="BE131" i="7"/>
  <c r="BE141" i="7"/>
  <c r="BE143" i="7"/>
  <c r="BE96" i="7"/>
  <c r="BE128" i="7"/>
  <c r="BE129" i="7"/>
  <c r="BE137" i="7"/>
  <c r="BE139" i="7"/>
  <c r="BE101" i="6"/>
  <c r="BE110" i="6"/>
  <c r="BE146" i="6"/>
  <c r="BE164" i="6"/>
  <c r="BE187" i="6"/>
  <c r="BE205" i="6"/>
  <c r="BE230" i="6"/>
  <c r="BE255" i="6"/>
  <c r="BE292" i="6"/>
  <c r="BE297" i="6"/>
  <c r="BE319" i="6"/>
  <c r="BE322" i="6"/>
  <c r="BE323" i="6"/>
  <c r="BE324" i="6"/>
  <c r="J95" i="5"/>
  <c r="J65" i="5"/>
  <c r="J55" i="6"/>
  <c r="F88" i="6"/>
  <c r="BE95" i="6"/>
  <c r="BE96" i="6"/>
  <c r="BE131" i="6"/>
  <c r="BE134" i="6"/>
  <c r="BE140" i="6"/>
  <c r="BE159" i="6"/>
  <c r="BE167" i="6"/>
  <c r="BE195" i="6"/>
  <c r="BE214" i="6"/>
  <c r="BE222" i="6"/>
  <c r="BE243" i="6"/>
  <c r="BE245" i="6"/>
  <c r="BE278" i="6"/>
  <c r="BE310" i="6"/>
  <c r="BE313" i="6"/>
  <c r="E48" i="6"/>
  <c r="BE115" i="6"/>
  <c r="BE121" i="6"/>
  <c r="BE123" i="6"/>
  <c r="BE155" i="6"/>
  <c r="BE170" i="6"/>
  <c r="BE179" i="6"/>
  <c r="BE212" i="6"/>
  <c r="BE231" i="6"/>
  <c r="BE233" i="6"/>
  <c r="BE235" i="6"/>
  <c r="BE249" i="6"/>
  <c r="BE260" i="6"/>
  <c r="BE262" i="6"/>
  <c r="BE266" i="6"/>
  <c r="BE273" i="6"/>
  <c r="BE282" i="6"/>
  <c r="BE288" i="6"/>
  <c r="BE302" i="6"/>
  <c r="BE308" i="6"/>
  <c r="BE318" i="6"/>
  <c r="BE320" i="6"/>
  <c r="J52" i="6"/>
  <c r="BE94" i="6"/>
  <c r="BE106" i="6"/>
  <c r="BE127" i="6"/>
  <c r="BE149" i="6"/>
  <c r="BE174" i="6"/>
  <c r="BE182" i="6"/>
  <c r="BE192" i="6"/>
  <c r="BE200" i="6"/>
  <c r="BE210" i="6"/>
  <c r="BE218" i="6"/>
  <c r="BE228" i="6"/>
  <c r="BE240" i="6"/>
  <c r="BE252" i="6"/>
  <c r="BE269" i="6"/>
  <c r="BE277" i="6"/>
  <c r="BE280" i="6"/>
  <c r="BE295" i="6"/>
  <c r="BE304" i="6"/>
  <c r="BE321" i="6"/>
  <c r="J195" i="4"/>
  <c r="J69" i="4"/>
  <c r="J196" i="4"/>
  <c r="J70" i="4"/>
  <c r="J59" i="5"/>
  <c r="J87" i="5"/>
  <c r="BE98" i="5"/>
  <c r="BE96" i="5"/>
  <c r="BE104" i="5"/>
  <c r="BE105" i="5"/>
  <c r="BE114" i="5"/>
  <c r="BE118" i="5"/>
  <c r="BE131" i="5"/>
  <c r="BE132" i="5"/>
  <c r="BE137" i="5"/>
  <c r="E50" i="5"/>
  <c r="F90" i="5"/>
  <c r="BE99" i="5"/>
  <c r="BE106" i="5"/>
  <c r="BE107" i="5"/>
  <c r="BE117" i="5"/>
  <c r="BE120" i="5"/>
  <c r="BE122" i="5"/>
  <c r="BE123" i="5"/>
  <c r="BE134" i="5"/>
  <c r="BE140" i="5"/>
  <c r="BE143" i="5"/>
  <c r="BE100" i="5"/>
  <c r="BE102" i="5"/>
  <c r="BE103" i="5"/>
  <c r="BE108" i="5"/>
  <c r="BE112" i="5"/>
  <c r="BE115" i="5"/>
  <c r="BE121" i="5"/>
  <c r="BE125" i="5"/>
  <c r="BE127" i="5"/>
  <c r="BE128" i="5"/>
  <c r="BE130" i="5"/>
  <c r="BE136" i="5"/>
  <c r="J59" i="4"/>
  <c r="F94" i="4"/>
  <c r="BE100" i="4"/>
  <c r="BE112" i="4"/>
  <c r="BE113" i="4"/>
  <c r="BE117" i="4"/>
  <c r="BE118" i="4"/>
  <c r="BE134" i="4"/>
  <c r="BE143" i="4"/>
  <c r="BE144" i="4"/>
  <c r="BE152" i="4"/>
  <c r="BE158" i="4"/>
  <c r="BE160" i="4"/>
  <c r="BE178" i="4"/>
  <c r="BE179" i="4"/>
  <c r="BE185" i="4"/>
  <c r="BE186" i="4"/>
  <c r="BE188" i="4"/>
  <c r="BE192" i="4"/>
  <c r="BE197" i="4"/>
  <c r="BE200" i="4"/>
  <c r="BE202" i="4"/>
  <c r="BE213" i="4"/>
  <c r="E50" i="4"/>
  <c r="J56" i="4"/>
  <c r="BE102" i="4"/>
  <c r="BE110" i="4"/>
  <c r="BE125" i="4"/>
  <c r="BE132" i="4"/>
  <c r="BE136" i="4"/>
  <c r="BE137" i="4"/>
  <c r="BE141" i="4"/>
  <c r="BE166" i="4"/>
  <c r="BE167" i="4"/>
  <c r="BE175" i="4"/>
  <c r="BE181" i="4"/>
  <c r="BE182" i="4"/>
  <c r="BE205" i="4"/>
  <c r="BE106" i="4"/>
  <c r="BE122" i="4"/>
  <c r="BE123" i="4"/>
  <c r="BE124" i="4"/>
  <c r="BE130" i="4"/>
  <c r="BE135" i="4"/>
  <c r="BE138" i="4"/>
  <c r="BE149" i="4"/>
  <c r="BE150" i="4"/>
  <c r="BE153" i="4"/>
  <c r="BE156" i="4"/>
  <c r="BE163" i="4"/>
  <c r="BE170" i="4"/>
  <c r="BE171" i="4"/>
  <c r="BE176" i="4"/>
  <c r="BE184" i="4"/>
  <c r="BE194" i="4"/>
  <c r="BE219" i="4"/>
  <c r="BE104" i="4"/>
  <c r="BE109" i="4"/>
  <c r="BE111" i="4"/>
  <c r="BE115" i="4"/>
  <c r="BE120" i="4"/>
  <c r="BE121" i="4"/>
  <c r="BE127" i="4"/>
  <c r="BE128" i="4"/>
  <c r="BE129" i="4"/>
  <c r="BE133" i="4"/>
  <c r="BE140" i="4"/>
  <c r="BE146" i="4"/>
  <c r="BE147" i="4"/>
  <c r="BE155" i="4"/>
  <c r="BE157" i="4"/>
  <c r="BE161" i="4"/>
  <c r="BE164" i="4"/>
  <c r="BE169" i="4"/>
  <c r="BE174" i="4"/>
  <c r="BE190" i="4"/>
  <c r="BE199" i="4"/>
  <c r="BE207" i="4"/>
  <c r="BE208" i="4"/>
  <c r="BE209" i="4"/>
  <c r="BE216" i="4"/>
  <c r="E50" i="3"/>
  <c r="J59" i="3"/>
  <c r="BE99" i="3"/>
  <c r="BE102" i="3"/>
  <c r="BE115" i="3"/>
  <c r="BE128" i="3"/>
  <c r="BE131" i="3"/>
  <c r="BE143" i="3"/>
  <c r="BE145" i="3"/>
  <c r="BE151" i="3"/>
  <c r="BE153" i="3"/>
  <c r="BE161" i="3"/>
  <c r="BE173" i="3"/>
  <c r="BE178" i="3"/>
  <c r="BE187" i="3"/>
  <c r="BE190" i="3"/>
  <c r="BE192" i="3"/>
  <c r="BE204" i="3"/>
  <c r="BE210" i="3"/>
  <c r="BE211" i="3"/>
  <c r="BE122" i="3"/>
  <c r="BE125" i="3"/>
  <c r="BE135" i="3"/>
  <c r="BE149" i="3"/>
  <c r="BE164" i="3"/>
  <c r="BE169" i="3"/>
  <c r="BE171" i="3"/>
  <c r="BE175" i="3"/>
  <c r="BE176" i="3"/>
  <c r="BE184" i="3"/>
  <c r="BE185" i="3"/>
  <c r="BE188" i="3"/>
  <c r="BE205" i="3"/>
  <c r="J56" i="3"/>
  <c r="F59" i="3"/>
  <c r="BE108" i="3"/>
  <c r="BE147" i="3"/>
  <c r="BE156" i="3"/>
  <c r="BE167" i="3"/>
  <c r="BE180" i="3"/>
  <c r="BE182" i="3"/>
  <c r="BE189" i="3"/>
  <c r="BE194" i="3"/>
  <c r="BE196" i="3"/>
  <c r="BE199" i="3"/>
  <c r="BE200" i="3"/>
  <c r="BE202" i="3"/>
  <c r="BE208" i="3"/>
  <c r="BE96" i="3"/>
  <c r="BE105" i="3"/>
  <c r="BE111" i="3"/>
  <c r="BE113" i="3"/>
  <c r="BE117" i="3"/>
  <c r="BE119" i="3"/>
  <c r="BE132" i="3"/>
  <c r="BE138" i="3"/>
  <c r="BE141" i="3"/>
  <c r="BE154" i="3"/>
  <c r="BE158" i="3"/>
  <c r="BE166" i="3"/>
  <c r="J55" i="2"/>
  <c r="J96" i="2"/>
  <c r="BE105" i="2"/>
  <c r="BE108" i="2"/>
  <c r="BE122" i="2"/>
  <c r="BE128" i="2"/>
  <c r="BE150" i="2"/>
  <c r="BE160" i="2"/>
  <c r="BE184" i="2"/>
  <c r="BE187" i="2"/>
  <c r="BE200" i="2"/>
  <c r="BE228" i="2"/>
  <c r="BE242" i="2"/>
  <c r="BE251" i="2"/>
  <c r="BE279" i="2"/>
  <c r="BE315" i="2"/>
  <c r="BE323" i="2"/>
  <c r="BE337" i="2"/>
  <c r="BE344" i="2"/>
  <c r="BE347" i="2"/>
  <c r="BE351" i="2"/>
  <c r="BE354" i="2"/>
  <c r="BE360" i="2"/>
  <c r="BE393" i="2"/>
  <c r="BE416" i="2"/>
  <c r="BE429" i="2"/>
  <c r="BE446" i="2"/>
  <c r="BE457" i="2"/>
  <c r="BE469" i="2"/>
  <c r="BE484" i="2"/>
  <c r="BE504" i="2"/>
  <c r="BE507" i="2"/>
  <c r="BE517" i="2"/>
  <c r="BE520" i="2"/>
  <c r="BE528" i="2"/>
  <c r="BE531" i="2"/>
  <c r="BE559" i="2"/>
  <c r="BE582" i="2"/>
  <c r="BE592" i="2"/>
  <c r="BE595" i="2"/>
  <c r="BE695" i="2"/>
  <c r="BE715" i="2"/>
  <c r="BE750" i="2"/>
  <c r="BE753" i="2"/>
  <c r="BE775" i="2"/>
  <c r="BE782" i="2"/>
  <c r="BE840" i="2"/>
  <c r="BE846" i="2"/>
  <c r="BE848" i="2"/>
  <c r="BE852" i="2"/>
  <c r="BE855" i="2"/>
  <c r="BE867" i="2"/>
  <c r="BE890" i="2"/>
  <c r="BE893" i="2"/>
  <c r="BE899" i="2"/>
  <c r="BE914" i="2"/>
  <c r="BE916" i="2"/>
  <c r="BE919" i="2"/>
  <c r="BE930" i="2"/>
  <c r="BE940" i="2"/>
  <c r="BE942" i="2"/>
  <c r="BE944" i="2"/>
  <c r="BE948" i="2"/>
  <c r="BE951" i="2"/>
  <c r="BE967" i="2"/>
  <c r="BE971" i="2"/>
  <c r="BE982" i="2"/>
  <c r="BE1000" i="2"/>
  <c r="BE1019" i="2"/>
  <c r="BE1027" i="2"/>
  <c r="BE1042" i="2"/>
  <c r="BE1049" i="2"/>
  <c r="BE1059" i="2"/>
  <c r="BE1062" i="2"/>
  <c r="BE1065" i="2"/>
  <c r="BE1068" i="2"/>
  <c r="BE1071" i="2"/>
  <c r="BE1076" i="2"/>
  <c r="BE1078" i="2"/>
  <c r="BE1088" i="2"/>
  <c r="BE1090" i="2"/>
  <c r="BE1093" i="2"/>
  <c r="BE1096" i="2"/>
  <c r="BE1098" i="2"/>
  <c r="F55" i="2"/>
  <c r="BE110" i="2"/>
  <c r="BE125" i="2"/>
  <c r="BE194" i="2"/>
  <c r="BE202" i="2"/>
  <c r="BE213" i="2"/>
  <c r="BE219" i="2"/>
  <c r="BE221" i="2"/>
  <c r="BE255" i="2"/>
  <c r="BE259" i="2"/>
  <c r="BE263" i="2"/>
  <c r="BE265" i="2"/>
  <c r="BE277" i="2"/>
  <c r="BE283" i="2"/>
  <c r="BE290" i="2"/>
  <c r="BE299" i="2"/>
  <c r="BE310" i="2"/>
  <c r="BE326" i="2"/>
  <c r="BE328" i="2"/>
  <c r="BE333" i="2"/>
  <c r="BE342" i="2"/>
  <c r="BE364" i="2"/>
  <c r="BE371" i="2"/>
  <c r="BE377" i="2"/>
  <c r="BE420" i="2"/>
  <c r="BE421" i="2"/>
  <c r="BE431" i="2"/>
  <c r="BE433" i="2"/>
  <c r="BE450" i="2"/>
  <c r="BE452" i="2"/>
  <c r="BE455" i="2"/>
  <c r="BE471" i="2"/>
  <c r="BE474" i="2"/>
  <c r="BE477" i="2"/>
  <c r="BE487" i="2"/>
  <c r="BE490" i="2"/>
  <c r="BE500" i="2"/>
  <c r="BE541" i="2"/>
  <c r="BE550" i="2"/>
  <c r="BE556" i="2"/>
  <c r="BE580" i="2"/>
  <c r="BE599" i="2"/>
  <c r="BE637" i="2"/>
  <c r="BE662" i="2"/>
  <c r="BE703" i="2"/>
  <c r="BE711" i="2"/>
  <c r="BE720" i="2"/>
  <c r="BE756" i="2"/>
  <c r="BE779" i="2"/>
  <c r="BE798" i="2"/>
  <c r="BE800" i="2"/>
  <c r="BE803" i="2"/>
  <c r="BE816" i="2"/>
  <c r="BE844" i="2"/>
  <c r="BE858" i="2"/>
  <c r="BE879" i="2"/>
  <c r="BE885" i="2"/>
  <c r="BE933" i="2"/>
  <c r="BE953" i="2"/>
  <c r="BE954" i="2"/>
  <c r="BE956" i="2"/>
  <c r="BE963" i="2"/>
  <c r="BE985" i="2"/>
  <c r="BE1003" i="2"/>
  <c r="BE1033" i="2"/>
  <c r="BE1039" i="2"/>
  <c r="BE1046" i="2"/>
  <c r="E48" i="2"/>
  <c r="BE106" i="2"/>
  <c r="BE117" i="2"/>
  <c r="BE119" i="2"/>
  <c r="BE121" i="2"/>
  <c r="BE124" i="2"/>
  <c r="BE133" i="2"/>
  <c r="BE138" i="2"/>
  <c r="BE154" i="2"/>
  <c r="BE162" i="2"/>
  <c r="BE166" i="2"/>
  <c r="BE173" i="2"/>
  <c r="BE204" i="2"/>
  <c r="BE210" i="2"/>
  <c r="BE232" i="2"/>
  <c r="BE235" i="2"/>
  <c r="BE243" i="2"/>
  <c r="BE248" i="2"/>
  <c r="BE261" i="2"/>
  <c r="BE273" i="2"/>
  <c r="BE287" i="2"/>
  <c r="BE294" i="2"/>
  <c r="BE368" i="2"/>
  <c r="BE373" i="2"/>
  <c r="BE382" i="2"/>
  <c r="BE388" i="2"/>
  <c r="BE392" i="2"/>
  <c r="BE401" i="2"/>
  <c r="BE403" i="2"/>
  <c r="BE409" i="2"/>
  <c r="BE419" i="2"/>
  <c r="BE438" i="2"/>
  <c r="BE441" i="2"/>
  <c r="BE461" i="2"/>
  <c r="BE464" i="2"/>
  <c r="BE480" i="2"/>
  <c r="BE547" i="2"/>
  <c r="BE578" i="2"/>
  <c r="BE585" i="2"/>
  <c r="BE623" i="2"/>
  <c r="BE633" i="2"/>
  <c r="BE642" i="2"/>
  <c r="BE645" i="2"/>
  <c r="BE649" i="2"/>
  <c r="BE653" i="2"/>
  <c r="BE676" i="2"/>
  <c r="BE682" i="2"/>
  <c r="BE723" i="2"/>
  <c r="BE735" i="2"/>
  <c r="BE741" i="2"/>
  <c r="BE744" i="2"/>
  <c r="BE769" i="2"/>
  <c r="BE786" i="2"/>
  <c r="BE810" i="2"/>
  <c r="BE824" i="2"/>
  <c r="BE827" i="2"/>
  <c r="BE861" i="2"/>
  <c r="BE871" i="2"/>
  <c r="BE875" i="2"/>
  <c r="BE912" i="2"/>
  <c r="BE936" i="2"/>
  <c r="BE958" i="2"/>
  <c r="BE964" i="2"/>
  <c r="BE989" i="2"/>
  <c r="BE991" i="2"/>
  <c r="BE998" i="2"/>
  <c r="BE1011" i="2"/>
  <c r="BE1025" i="2"/>
  <c r="BE107" i="2"/>
  <c r="BE112" i="2"/>
  <c r="BE145" i="2"/>
  <c r="BE170" i="2"/>
  <c r="BE181" i="2"/>
  <c r="BE189" i="2"/>
  <c r="BE205" i="2"/>
  <c r="BE207" i="2"/>
  <c r="BE216" i="2"/>
  <c r="BE224" i="2"/>
  <c r="BE239" i="2"/>
  <c r="BE240" i="2"/>
  <c r="BE268" i="2"/>
  <c r="BE293" i="2"/>
  <c r="BE302" i="2"/>
  <c r="BE307" i="2"/>
  <c r="BE319" i="2"/>
  <c r="BE384" i="2"/>
  <c r="BE397" i="2"/>
  <c r="BE405" i="2"/>
  <c r="BE410" i="2"/>
  <c r="BE414" i="2"/>
  <c r="BE427" i="2"/>
  <c r="BE494" i="2"/>
  <c r="BE497" i="2"/>
  <c r="BE525" i="2"/>
  <c r="BE538" i="2"/>
  <c r="BE561" i="2"/>
  <c r="BE562" i="2"/>
  <c r="BE568" i="2"/>
  <c r="BE571" i="2"/>
  <c r="BE573" i="2"/>
  <c r="BE589" i="2"/>
  <c r="BE602" i="2"/>
  <c r="BE609" i="2"/>
  <c r="BE615" i="2"/>
  <c r="BE627" i="2"/>
  <c r="BE668" i="2"/>
  <c r="BE689" i="2"/>
  <c r="BE726" i="2"/>
  <c r="BE727" i="2"/>
  <c r="BE762" i="2"/>
  <c r="BE790" i="2"/>
  <c r="BE793" i="2"/>
  <c r="BE795" i="2"/>
  <c r="BE807" i="2"/>
  <c r="BE820" i="2"/>
  <c r="BE832" i="2"/>
  <c r="BE836" i="2"/>
  <c r="BE864" i="2"/>
  <c r="BE883" i="2"/>
  <c r="BE888" i="2"/>
  <c r="BE902" i="2"/>
  <c r="BE922" i="2"/>
  <c r="BE925" i="2"/>
  <c r="BE938" i="2"/>
  <c r="BE939" i="2"/>
  <c r="BE941" i="2"/>
  <c r="BE950" i="2"/>
  <c r="BE952" i="2"/>
  <c r="BE959" i="2"/>
  <c r="BE960" i="2"/>
  <c r="BE970" i="2"/>
  <c r="BE979" i="2"/>
  <c r="BE995" i="2"/>
  <c r="BE1008" i="2"/>
  <c r="BE1015" i="2"/>
  <c r="BE1017" i="2"/>
  <c r="BE1020" i="2"/>
  <c r="BE1030" i="2"/>
  <c r="BE1044" i="2"/>
  <c r="BE1052" i="2"/>
  <c r="BE1055" i="2"/>
  <c r="F37" i="2"/>
  <c r="BD55" i="1" s="1"/>
  <c r="J36" i="3"/>
  <c r="AW57" i="1"/>
  <c r="F38" i="4"/>
  <c r="BC58" i="1"/>
  <c r="F36" i="4"/>
  <c r="BA58" i="1"/>
  <c r="F37" i="5"/>
  <c r="BB59" i="1"/>
  <c r="J34" i="6"/>
  <c r="AW60" i="1"/>
  <c r="F37" i="7"/>
  <c r="BD61" i="1"/>
  <c r="J34" i="8"/>
  <c r="AW62" i="1"/>
  <c r="F34" i="8"/>
  <c r="BA62" i="1" s="1"/>
  <c r="F36" i="9"/>
  <c r="BC63" i="1"/>
  <c r="F37" i="9"/>
  <c r="BD63" i="1"/>
  <c r="F35" i="10"/>
  <c r="BB64" i="1"/>
  <c r="F37" i="11"/>
  <c r="BD65" i="1"/>
  <c r="F35" i="2"/>
  <c r="BB55" i="1"/>
  <c r="AS54" i="1"/>
  <c r="F36" i="2"/>
  <c r="BC55" i="1"/>
  <c r="F36" i="5"/>
  <c r="BA59" i="1"/>
  <c r="F35" i="6"/>
  <c r="BB60" i="1"/>
  <c r="J34" i="7"/>
  <c r="AW61" i="1"/>
  <c r="F34" i="7"/>
  <c r="BA61" i="1"/>
  <c r="F37" i="8"/>
  <c r="BD62" i="1"/>
  <c r="F35" i="8"/>
  <c r="BB62" i="1" s="1"/>
  <c r="F35" i="9"/>
  <c r="BB63" i="1"/>
  <c r="F37" i="10"/>
  <c r="BD64" i="1"/>
  <c r="F34" i="10"/>
  <c r="BA64" i="1"/>
  <c r="F36" i="11"/>
  <c r="BC65" i="1"/>
  <c r="J34" i="2"/>
  <c r="AW55" i="1"/>
  <c r="F37" i="3"/>
  <c r="BB57" i="1"/>
  <c r="F39" i="3"/>
  <c r="BD57" i="1"/>
  <c r="F39" i="4"/>
  <c r="BD58" i="1" s="1"/>
  <c r="F38" i="5"/>
  <c r="BC59" i="1"/>
  <c r="F39" i="5"/>
  <c r="BD59" i="1"/>
  <c r="F36" i="6"/>
  <c r="BC60" i="1"/>
  <c r="F37" i="6"/>
  <c r="BD60" i="1"/>
  <c r="J34" i="9"/>
  <c r="AW63" i="1"/>
  <c r="F36" i="10"/>
  <c r="BC64" i="1"/>
  <c r="J34" i="11"/>
  <c r="AW65" i="1"/>
  <c r="F35" i="11"/>
  <c r="BB65" i="1" s="1"/>
  <c r="F34" i="2"/>
  <c r="BA55" i="1"/>
  <c r="F38" i="3"/>
  <c r="BC57" i="1"/>
  <c r="F36" i="3"/>
  <c r="BA57" i="1"/>
  <c r="J36" i="4"/>
  <c r="AW58" i="1"/>
  <c r="F37" i="4"/>
  <c r="BB58" i="1"/>
  <c r="J36" i="5"/>
  <c r="AW59" i="1"/>
  <c r="F34" i="6"/>
  <c r="BA60" i="1"/>
  <c r="F36" i="7"/>
  <c r="BC61" i="1" s="1"/>
  <c r="F35" i="7"/>
  <c r="BB61" i="1"/>
  <c r="F36" i="8"/>
  <c r="BC62" i="1"/>
  <c r="F34" i="9"/>
  <c r="BA63" i="1"/>
  <c r="J34" i="10"/>
  <c r="AW64" i="1"/>
  <c r="F34" i="11"/>
  <c r="BA65" i="1"/>
  <c r="BK444" i="2" l="1"/>
  <c r="J444" i="2" s="1"/>
  <c r="J70" i="2" s="1"/>
  <c r="P92" i="6"/>
  <c r="P91" i="6"/>
  <c r="AU60" i="1"/>
  <c r="P93" i="5"/>
  <c r="AU59" i="1"/>
  <c r="P103" i="2"/>
  <c r="P85" i="9"/>
  <c r="P84" i="9"/>
  <c r="AU63" i="1"/>
  <c r="R85" i="7"/>
  <c r="R84" i="7"/>
  <c r="R94" i="3"/>
  <c r="R93" i="3"/>
  <c r="BK129" i="10"/>
  <c r="J129" i="10"/>
  <c r="J66" i="10" s="1"/>
  <c r="R444" i="2"/>
  <c r="P102" i="10"/>
  <c r="P88" i="10"/>
  <c r="AU64" i="1" s="1"/>
  <c r="T103" i="2"/>
  <c r="R92" i="6"/>
  <c r="R91" i="6"/>
  <c r="T444" i="2"/>
  <c r="T102" i="2" s="1"/>
  <c r="T102" i="10"/>
  <c r="T88" i="10"/>
  <c r="R97" i="4"/>
  <c r="T94" i="3"/>
  <c r="T93" i="3"/>
  <c r="R88" i="10"/>
  <c r="T107" i="4"/>
  <c r="T97" i="4"/>
  <c r="R85" i="8"/>
  <c r="R84" i="8"/>
  <c r="T93" i="5"/>
  <c r="R93" i="5"/>
  <c r="P85" i="7"/>
  <c r="P84" i="7"/>
  <c r="AU61" i="1"/>
  <c r="T92" i="6"/>
  <c r="T91" i="6"/>
  <c r="P444" i="2"/>
  <c r="P94" i="3"/>
  <c r="P93" i="3"/>
  <c r="AU57" i="1"/>
  <c r="P107" i="4"/>
  <c r="P97" i="4" s="1"/>
  <c r="AU58" i="1" s="1"/>
  <c r="R103" i="2"/>
  <c r="R102" i="2"/>
  <c r="BK98" i="4"/>
  <c r="J98" i="4"/>
  <c r="J64" i="4"/>
  <c r="BK211" i="4"/>
  <c r="J211" i="4"/>
  <c r="J72" i="4"/>
  <c r="BK138" i="5"/>
  <c r="J138" i="5"/>
  <c r="J69" i="5"/>
  <c r="BK316" i="6"/>
  <c r="J316" i="6"/>
  <c r="J70" i="6"/>
  <c r="BK85" i="7"/>
  <c r="J85" i="7"/>
  <c r="J60" i="7"/>
  <c r="BK102" i="10"/>
  <c r="J102" i="10" s="1"/>
  <c r="J62" i="10" s="1"/>
  <c r="BK103" i="2"/>
  <c r="BK102" i="2" s="1"/>
  <c r="J102" i="2" s="1"/>
  <c r="J30" i="2" s="1"/>
  <c r="AG55" i="1" s="1"/>
  <c r="J103" i="2"/>
  <c r="J60" i="2"/>
  <c r="BK110" i="5"/>
  <c r="J110" i="5"/>
  <c r="J66" i="5"/>
  <c r="BK107" i="4"/>
  <c r="J107" i="4"/>
  <c r="J66" i="4"/>
  <c r="BK92" i="6"/>
  <c r="BK91" i="6" s="1"/>
  <c r="J91" i="6" s="1"/>
  <c r="J59" i="6" s="1"/>
  <c r="BK94" i="3"/>
  <c r="J94" i="3" s="1"/>
  <c r="J64" i="3" s="1"/>
  <c r="BK85" i="9"/>
  <c r="J85" i="9"/>
  <c r="J60" i="9"/>
  <c r="BK89" i="10"/>
  <c r="J89" i="10"/>
  <c r="J60" i="10"/>
  <c r="BK81" i="11"/>
  <c r="J81" i="11"/>
  <c r="J59" i="11"/>
  <c r="BK84" i="8"/>
  <c r="J84" i="8" s="1"/>
  <c r="J59" i="8" s="1"/>
  <c r="J33" i="2"/>
  <c r="AV55" i="1"/>
  <c r="AT55" i="1"/>
  <c r="J33" i="10"/>
  <c r="AV64" i="1"/>
  <c r="AT64" i="1"/>
  <c r="F33" i="2"/>
  <c r="AZ55" i="1" s="1"/>
  <c r="F33" i="10"/>
  <c r="AZ64" i="1"/>
  <c r="J33" i="11"/>
  <c r="AV65" i="1"/>
  <c r="AT65" i="1" s="1"/>
  <c r="J35" i="3"/>
  <c r="AV57" i="1"/>
  <c r="AT57" i="1"/>
  <c r="F35" i="4"/>
  <c r="AZ58" i="1"/>
  <c r="J35" i="5"/>
  <c r="AV59" i="1"/>
  <c r="AT59" i="1"/>
  <c r="BC56" i="1"/>
  <c r="AY56" i="1"/>
  <c r="F33" i="6"/>
  <c r="AZ60" i="1"/>
  <c r="F33" i="7"/>
  <c r="AZ61" i="1" s="1"/>
  <c r="J33" i="8"/>
  <c r="AV62" i="1"/>
  <c r="AT62" i="1"/>
  <c r="J33" i="9"/>
  <c r="AV63" i="1"/>
  <c r="AT63" i="1"/>
  <c r="F35" i="3"/>
  <c r="AZ57" i="1"/>
  <c r="J35" i="4"/>
  <c r="AV58" i="1"/>
  <c r="AT58" i="1"/>
  <c r="BA56" i="1"/>
  <c r="AW56" i="1"/>
  <c r="BD56" i="1"/>
  <c r="F35" i="5"/>
  <c r="AZ59" i="1" s="1"/>
  <c r="BB56" i="1"/>
  <c r="AX56" i="1"/>
  <c r="J33" i="6"/>
  <c r="AV60" i="1" s="1"/>
  <c r="AT60" i="1" s="1"/>
  <c r="J33" i="7"/>
  <c r="AV61" i="1"/>
  <c r="AT61" i="1"/>
  <c r="F33" i="8"/>
  <c r="AZ62" i="1"/>
  <c r="F33" i="9"/>
  <c r="AZ63" i="1"/>
  <c r="F33" i="11"/>
  <c r="AZ65" i="1"/>
  <c r="P102" i="2" l="1"/>
  <c r="AU55" i="1"/>
  <c r="BK93" i="5"/>
  <c r="J93" i="5"/>
  <c r="J63" i="5"/>
  <c r="BK84" i="9"/>
  <c r="J84" i="9"/>
  <c r="J59" i="9"/>
  <c r="BK93" i="3"/>
  <c r="J93" i="3"/>
  <c r="J63" i="3"/>
  <c r="BK97" i="4"/>
  <c r="J97" i="4"/>
  <c r="J32" i="4" s="1"/>
  <c r="AG58" i="1" s="1"/>
  <c r="BK84" i="7"/>
  <c r="J84" i="7"/>
  <c r="J30" i="7" s="1"/>
  <c r="AG61" i="1" s="1"/>
  <c r="BK88" i="10"/>
  <c r="J88" i="10" s="1"/>
  <c r="J59" i="10" s="1"/>
  <c r="J92" i="6"/>
  <c r="J60" i="6"/>
  <c r="AN55" i="1"/>
  <c r="J59" i="2"/>
  <c r="J39" i="2"/>
  <c r="J30" i="11"/>
  <c r="AG65" i="1"/>
  <c r="J30" i="6"/>
  <c r="AG60" i="1"/>
  <c r="J30" i="8"/>
  <c r="AG62" i="1"/>
  <c r="AN62" i="1"/>
  <c r="BA54" i="1"/>
  <c r="W30" i="1" s="1"/>
  <c r="AU56" i="1"/>
  <c r="AZ56" i="1"/>
  <c r="AV56" i="1"/>
  <c r="AT56" i="1"/>
  <c r="BB54" i="1"/>
  <c r="AX54" i="1"/>
  <c r="BD54" i="1"/>
  <c r="W33" i="1"/>
  <c r="BC54" i="1"/>
  <c r="W32" i="1"/>
  <c r="J39" i="7" l="1"/>
  <c r="J41" i="4"/>
  <c r="J39" i="11"/>
  <c r="J39" i="6"/>
  <c r="J59" i="7"/>
  <c r="J63" i="4"/>
  <c r="J39" i="8"/>
  <c r="AN65" i="1"/>
  <c r="AN58" i="1"/>
  <c r="AN60" i="1"/>
  <c r="AN61" i="1"/>
  <c r="AU54" i="1"/>
  <c r="J30" i="10"/>
  <c r="AG64" i="1"/>
  <c r="AN64" i="1"/>
  <c r="J32" i="5"/>
  <c r="AG59" i="1" s="1"/>
  <c r="W31" i="1"/>
  <c r="J30" i="9"/>
  <c r="AG63" i="1"/>
  <c r="AW54" i="1"/>
  <c r="AK30" i="1"/>
  <c r="AY54" i="1"/>
  <c r="J32" i="3"/>
  <c r="AG57" i="1"/>
  <c r="AZ54" i="1"/>
  <c r="W29" i="1"/>
  <c r="J39" i="9" l="1"/>
  <c r="J41" i="3"/>
  <c r="J39" i="10"/>
  <c r="J41" i="5"/>
  <c r="AN59" i="1"/>
  <c r="AN57" i="1"/>
  <c r="AN63" i="1"/>
  <c r="AG56" i="1"/>
  <c r="AG54" i="1"/>
  <c r="AK26" i="1"/>
  <c r="AV54" i="1"/>
  <c r="AK29" i="1"/>
  <c r="AK35" i="1"/>
  <c r="AN56" i="1" l="1"/>
  <c r="AT54" i="1"/>
  <c r="AN54" i="1" l="1"/>
</calcChain>
</file>

<file path=xl/sharedStrings.xml><?xml version="1.0" encoding="utf-8"?>
<sst xmlns="http://schemas.openxmlformats.org/spreadsheetml/2006/main" count="18597" uniqueCount="3041">
  <si>
    <t>Export Komplet</t>
  </si>
  <si>
    <t>VZ</t>
  </si>
  <si>
    <t>2.0</t>
  </si>
  <si>
    <t>ZAMOK</t>
  </si>
  <si>
    <t>False</t>
  </si>
  <si>
    <t>{319b49a8-672b-48c3-99d6-57895f3ca676}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</si>
  <si>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</si>
  <si>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</si>
  <si>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</si>
  <si>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</si>
  <si>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</si>
  <si>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</si>
  <si>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</si>
  <si>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</si>
  <si>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</si>
  <si>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</si>
  <si>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</si>
  <si>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Společenský objekt na hřišti ve Veselí</t>
  </si>
  <si>
    <t>KSO:</t>
  </si>
  <si>
    <t/>
  </si>
  <si>
    <t>CC-CZ:</t>
  </si>
  <si>
    <t>Místo:</t>
  </si>
  <si>
    <t>Veselí u Oder</t>
  </si>
  <si>
    <t>Datum:</t>
  </si>
  <si>
    <t>17. 7. 2024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</si>
  <si>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</si>
  <si>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</si>
  <si>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</si>
  <si>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</si>
  <si>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</si>
  <si>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</si>
  <si>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</si>
  <si>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PRINEX GROUP s.r.o., Masarykovo nám. 11/46, Odry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</si>
  <si>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</si>
  <si>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</si>
  <si>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</si>
  <si>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</si>
  <si>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</si>
  <si>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</si>
  <si>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</si>
  <si>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</si>
  <si>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</si>
  <si>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</si>
  <si>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</si>
  <si>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</si>
  <si>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</si>
  <si>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</si>
  <si>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</si>
  <si>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</si>
  <si>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</si>
  <si>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</si>
  <si>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</si>
  <si>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</si>
  <si>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</si>
  <si>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</si>
  <si>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</si>
  <si>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</si>
  <si>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</si>
  <si>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</si>
  <si>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</si>
  <si>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</si>
  <si>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</si>
  <si>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</si>
  <si>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</si>
  <si>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</si>
  <si>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</si>
  <si>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</si>
  <si>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</si>
  <si>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</si>
  <si>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</si>
  <si>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</si>
  <si>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</si>
  <si>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</si>
  <si>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</si>
  <si>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</si>
  <si>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</si>
  <si>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</si>
  <si>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</si>
  <si>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objekt</t>
  </si>
  <si>
    <t>STA</t>
  </si>
  <si>
    <t>1</t>
  </si>
  <si>
    <t>{00d75dca-645c-4f38-87ec-94921f77c150}</t>
  </si>
  <si>
    <t>2</t>
  </si>
  <si>
    <t>02</t>
  </si>
  <si>
    <t>Speciální profese k SO 01</t>
  </si>
  <si>
    <t>{fc6fd44d-a7aa-4379-9edb-590a8deeb9e1}</t>
  </si>
  <si>
    <t>01.2</t>
  </si>
  <si>
    <t>ZTI</t>
  </si>
  <si>
    <t>Soupis</t>
  </si>
  <si>
    <t>{46c34cd9-e122-4f1e-a339-135a0d3bb57e}</t>
  </si>
  <si>
    <t>01.3</t>
  </si>
  <si>
    <t>Elektroinstalace</t>
  </si>
  <si>
    <t>{3f8ab395-a483-44eb-8124-ee40ae65d192}</t>
  </si>
  <si>
    <t>01.4</t>
  </si>
  <si>
    <t>Ochrana před bleskem</t>
  </si>
  <si>
    <t>{2fcd38c8-f070-4ed6-bab0-d8655383dbc9}</t>
  </si>
  <si>
    <t>03</t>
  </si>
  <si>
    <t>Zpevněné plochy</t>
  </si>
  <si>
    <t>{68bc7772-2a15-49c0-bb5e-073b478e301f}</t>
  </si>
  <si>
    <t>04</t>
  </si>
  <si>
    <t>Dešťová kanalizace</t>
  </si>
  <si>
    <t>{1c0cd051-ebb0-42d3-a038-1d2c175b3f0a}</t>
  </si>
  <si>
    <t>05</t>
  </si>
  <si>
    <t>Splašková kanalizace</t>
  </si>
  <si>
    <t>{60737558-2dc5-4068-a2cb-11dc071d5f97}</t>
  </si>
  <si>
    <t>06</t>
  </si>
  <si>
    <t>Vodovodní přípojka</t>
  </si>
  <si>
    <t>{77a025b1-8e7b-4b71-a0a3-a9d2b5f4924f}</t>
  </si>
  <si>
    <t>07</t>
  </si>
  <si>
    <t>Zemní kabelové vedení NN - přípojka NN</t>
  </si>
  <si>
    <t>{6b88050e-7f32-4789-adaf-d9e576158a92}</t>
  </si>
  <si>
    <t>08</t>
  </si>
  <si>
    <t>VRN</t>
  </si>
  <si>
    <t>{31cb6425-9731-4f5c-a44a-c6e73f069560}</t>
  </si>
  <si>
    <t>odkop</t>
  </si>
  <si>
    <t>odkop na pláň</t>
  </si>
  <si>
    <t>140,4</t>
  </si>
  <si>
    <t>ostatní</t>
  </si>
  <si>
    <t>ostatní výkopy</t>
  </si>
  <si>
    <t>20,04</t>
  </si>
  <si>
    <t>KRYCÍ LIST SOUPISU PRACÍ</t>
  </si>
  <si>
    <t>pasy</t>
  </si>
  <si>
    <t>výkop spodního stupně základů</t>
  </si>
  <si>
    <t>16,266</t>
  </si>
  <si>
    <t>patky</t>
  </si>
  <si>
    <t>výkop patek</t>
  </si>
  <si>
    <t>0,326</t>
  </si>
  <si>
    <t>Objekt:</t>
  </si>
  <si>
    <t>01 - SO 01 Stavební objekt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</si>
  <si>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</si>
  <si>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</si>
  <si>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</si>
  <si>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</si>
  <si>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</si>
  <si>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</si>
  <si>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</si>
  <si>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</si>
  <si>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</si>
  <si>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</si>
  <si>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</si>
  <si>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</si>
  <si>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</si>
  <si>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</si>
  <si>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</si>
  <si>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</si>
  <si>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</si>
  <si>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</si>
  <si>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</si>
  <si>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</si>
  <si>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</si>
  <si>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</si>
  <si>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</si>
  <si>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</si>
  <si>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</si>
  <si>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</si>
  <si>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</si>
  <si>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</si>
  <si>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</si>
  <si>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</si>
  <si>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</si>
  <si>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</si>
  <si>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</si>
  <si>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</si>
  <si>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</si>
  <si>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</si>
  <si>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</si>
  <si>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</si>
  <si>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</si>
  <si>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</si>
  <si>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</si>
  <si>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</si>
  <si>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</si>
  <si>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</si>
  <si>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</si>
  <si>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11000</t>
  </si>
  <si>
    <t>Vytýčení stavby včetně pomocných konstrukcí - lavičky, vytýčení sítí</t>
  </si>
  <si>
    <t>hod</t>
  </si>
  <si>
    <t>4</t>
  </si>
  <si>
    <t>2080606644</t>
  </si>
  <si>
    <t>11001</t>
  </si>
  <si>
    <t>Geodetické zaměření po dokončení stavby</t>
  </si>
  <si>
    <t>1998828272</t>
  </si>
  <si>
    <t>3</t>
  </si>
  <si>
    <t>11002</t>
  </si>
  <si>
    <t>IG průzkum při zemních pracech</t>
  </si>
  <si>
    <t>soubor</t>
  </si>
  <si>
    <t>-101191748</t>
  </si>
  <si>
    <t>112151113</t>
  </si>
  <si>
    <t>Pokácení stromu směrové v celku s odřezáním kmene a s odvětvením průměru kmene přes 300 do 400 mm</t>
  </si>
  <si>
    <t>kus</t>
  </si>
  <si>
    <t>CS ÚRS 2024 02</t>
  </si>
  <si>
    <t>1712707437</t>
  </si>
  <si>
    <t>Online PSC</t>
  </si>
  <si>
    <t>https://podminky.urs.cz/item/CS_URS_2024_02/112151113</t>
  </si>
  <si>
    <t>5</t>
  </si>
  <si>
    <t>112251221</t>
  </si>
  <si>
    <t>Odstranění pařezu odfrézováním nebo odvrtáním hloubky přes 200 do 500 mm v rovině nebo na svahu do 1:5</t>
  </si>
  <si>
    <t>m2</t>
  </si>
  <si>
    <t>1823280265</t>
  </si>
  <si>
    <t>https://podminky.urs.cz/item/CS_URS_2024_02/112251221</t>
  </si>
  <si>
    <t>6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</si>
  <si>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</si>
  <si>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</si>
  <si>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-556664302</t>
  </si>
  <si>
    <t>https://podminky.urs.cz/item/CS_URS_2024_02/162301932</t>
  </si>
  <si>
    <t>VV</t>
  </si>
  <si>
    <t>do 3km</t>
  </si>
  <si>
    <t>7*2</t>
  </si>
  <si>
    <t>Součet</t>
  </si>
  <si>
    <t>7</t>
  </si>
  <si>
    <t>162201402</t>
  </si>
  <si>
    <t>Vodorovné přemístění větví, kmenů nebo pařezů s naložením, složením a dopravou do 1000 m větví stromů listnatých, průměru kmene přes 300 do 500 mm</t>
  </si>
  <si>
    <t>178389569</t>
  </si>
  <si>
    <t>https://podminky.urs.cz/item/CS_URS_2024_02/162201402</t>
  </si>
  <si>
    <t>8</t>
  </si>
  <si>
    <t>174111121</t>
  </si>
  <si>
    <t>Zásyp jam po vyfrézovaných pařezech hloubky přes 200 do 500 mm v rovině nebo na svahu do 1:5</t>
  </si>
  <si>
    <t>-2103380416</t>
  </si>
  <si>
    <t>https://podminky.urs.cz/item/CS_URS_2024_02/174111121</t>
  </si>
  <si>
    <t>9</t>
  </si>
  <si>
    <t>111201501</t>
  </si>
  <si>
    <t>Štěpkování větví stromů</t>
  </si>
  <si>
    <t>2084986576</t>
  </si>
  <si>
    <t>10</t>
  </si>
  <si>
    <t>375487623</t>
  </si>
  <si>
    <t>11</t>
  </si>
  <si>
    <t>162201462</t>
  </si>
  <si>
    <t>Vodorovné přemístění větví stromů štěpky do 3 km D kmene do 500 mm</t>
  </si>
  <si>
    <t>-1276747907</t>
  </si>
  <si>
    <t>184818233</t>
  </si>
  <si>
    <t>Ochrana kmene bedněním před poškozením stavebním provozem zřízení včetně odstranění výšky bednění do 2 m průměru kmene přes 500 do 700 mm</t>
  </si>
  <si>
    <t>-1411532107</t>
  </si>
  <si>
    <t>https://podminky.urs.cz/item/CS_URS_2024_02/184818233</t>
  </si>
  <si>
    <t>P</t>
  </si>
  <si>
    <t>Poznámka k položce:_x000D_
předpoklad při stavebních pracech</t>
  </si>
  <si>
    <t>13</t>
  </si>
  <si>
    <t>121151103</t>
  </si>
  <si>
    <t>Sejmutí ornice strojně při souvislé ploše do 100 m2, tl. vrstvy do 200 mm</t>
  </si>
  <si>
    <t>-1889369657</t>
  </si>
  <si>
    <t>https://podminky.urs.cz/item/CS_URS_2024_02/121151103</t>
  </si>
  <si>
    <t>Poznámka k položce:_x000D_
včetně zpevněné plochy  kolem objektu</t>
  </si>
  <si>
    <t>16*26</t>
  </si>
  <si>
    <t>plocha</t>
  </si>
  <si>
    <t>14</t>
  </si>
  <si>
    <t>122251103</t>
  </si>
  <si>
    <t>Odkopávky a prokopávky nezapažené strojně v hornině třídy těžitelnosti I skupiny 3 přes 50 do 100 m3</t>
  </si>
  <si>
    <t>m3</t>
  </si>
  <si>
    <t>242823352</t>
  </si>
  <si>
    <t>https://podminky.urs.cz/item/CS_URS_2024_02/122251103</t>
  </si>
  <si>
    <t>průměrná tl.odkopu 0,6 na pláň po sejmutí ornice</t>
  </si>
  <si>
    <t>19,5*12,0*0,6</t>
  </si>
  <si>
    <t>15</t>
  </si>
  <si>
    <t>132251101</t>
  </si>
  <si>
    <t>Hloubení nezapažených rýh šířky do 800 mm strojně s urovnáním dna do předepsaného profilu a spádu v hornině třídy těžitelnosti I skupiny 3 do 20 m3</t>
  </si>
  <si>
    <t>292818170</t>
  </si>
  <si>
    <t>https://podminky.urs.cz/item/CS_URS_2024_02/132251101</t>
  </si>
  <si>
    <t>palisády</t>
  </si>
  <si>
    <t>0,3*0,4*(17+2,0)</t>
  </si>
  <si>
    <t>výkop pro kanalizaci ležatou</t>
  </si>
  <si>
    <t>0,6*0,8*(12+25)</t>
  </si>
  <si>
    <t>16</t>
  </si>
  <si>
    <t>132251102</t>
  </si>
  <si>
    <t>Hloubení nezapažených rýh šířky do 800 mm strojně s urovnáním dna do předepsaného profilu a spádu v hornině třídy těžitelnosti I skupiny 3 přes 20 do 50 m3</t>
  </si>
  <si>
    <t>463693867</t>
  </si>
  <si>
    <t>https://podminky.urs.cz/item/CS_URS_2024_02/132251102</t>
  </si>
  <si>
    <t xml:space="preserve">základové pasy od pláně - šíře spodního stupně - betonáž do terénu </t>
  </si>
  <si>
    <t>0,55*0,5*(16,33*2+8,83*3)</t>
  </si>
  <si>
    <t>17</t>
  </si>
  <si>
    <t>131251100</t>
  </si>
  <si>
    <t>Hloubení nezapažených jam a zářezů strojně s urovnáním dna do předepsaného profilu a spádu v hornině třídy těžitelnosti I skupiny 3 do 20 m3</t>
  </si>
  <si>
    <t>-1186083183</t>
  </si>
  <si>
    <t>https://podminky.urs.cz/item/CS_URS_2024_02/131251100</t>
  </si>
  <si>
    <t>0,4*0,4*0,85*2*1,2</t>
  </si>
  <si>
    <t>18</t>
  </si>
  <si>
    <t>167151101</t>
  </si>
  <si>
    <t>Nakládání, skládání a překládání neulehlého výkopku nebo sypaniny strojně nakládání, množství do 100 m3, z horniny třídy těžitelnosti I, skupiny 1 až 3</t>
  </si>
  <si>
    <t>477046223</t>
  </si>
  <si>
    <t>https://podminky.urs.cz/item/CS_URS_2024_02/167151101</t>
  </si>
  <si>
    <t>Poznámka k položce:_x000D_
odvoz přebytečného výkopku</t>
  </si>
  <si>
    <t>ornice</t>
  </si>
  <si>
    <t>416*0,2</t>
  </si>
  <si>
    <t>19</t>
  </si>
  <si>
    <t>162502111</t>
  </si>
  <si>
    <t>Vodorovné přemístění drnu na suchu na vzdálenost přes 2000 do 3000 m</t>
  </si>
  <si>
    <t>1179956687</t>
  </si>
  <si>
    <t>https://podminky.urs.cz/item/CS_URS_2024_02/162502111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</si>
  <si>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</si>
  <si>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</si>
  <si>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</si>
  <si>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2053523704</t>
  </si>
  <si>
    <t>https://podminky.urs.cz/item/CS_URS_2024_02/162751117</t>
  </si>
  <si>
    <t>patky+pasy+ostatní+odkop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</si>
  <si>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</si>
  <si>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</si>
  <si>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2136799248</t>
  </si>
  <si>
    <t>https://podminky.urs.cz/item/CS_URS_2024_02/162751119</t>
  </si>
  <si>
    <t>177,032*5</t>
  </si>
  <si>
    <t>22</t>
  </si>
  <si>
    <t>997013873</t>
  </si>
  <si>
    <t>Poplatek za uložení stavebního odpadu na recyklační skládce (skládkovné) zeminy a kamení zatříděného do Katalogu odpadů pod kódem 17 05 04</t>
  </si>
  <si>
    <t>t</t>
  </si>
  <si>
    <t>1631720797</t>
  </si>
  <si>
    <t>https://podminky.urs.cz/item/CS_URS_2024_02/997013873</t>
  </si>
  <si>
    <t>177,032*1,8</t>
  </si>
  <si>
    <t>23</t>
  </si>
  <si>
    <t>174101101</t>
  </si>
  <si>
    <t>Zásyp sypaninou z jakékoliv horniny strojně s uložením výkopku ve vrstvách se zhutněním jam, šachet, rýh nebo kolem objektů v těchto vykopávkách</t>
  </si>
  <si>
    <t>2118182683</t>
  </si>
  <si>
    <t>https://podminky.urs.cz/item/CS_URS_2024_02/174101101</t>
  </si>
  <si>
    <t>Poznámka k položce:_x000D_
zásyp kolem základů</t>
  </si>
  <si>
    <t>na -0,55</t>
  </si>
  <si>
    <t>19,5*12,0*0,25</t>
  </si>
  <si>
    <t>po kanalizaci</t>
  </si>
  <si>
    <t>0,6*(0,8-0,1-0,45)*(12+25)</t>
  </si>
  <si>
    <t>24</t>
  </si>
  <si>
    <t>M</t>
  </si>
  <si>
    <t>58344197</t>
  </si>
  <si>
    <t>štěrkodrť frakce 0/63</t>
  </si>
  <si>
    <t>CS ÚRS 2021 01</t>
  </si>
  <si>
    <t>546229452</t>
  </si>
  <si>
    <t>64,05*2,0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</si>
  <si>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</si>
  <si>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</si>
  <si>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</si>
  <si>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CS ÚRS 2024 01</t>
  </si>
  <si>
    <t>248417322</t>
  </si>
  <si>
    <t>https://podminky.urs.cz/item/CS_URS_2024_01/175151101</t>
  </si>
  <si>
    <t>0,6*0,45*(12+25)</t>
  </si>
  <si>
    <t>26</t>
  </si>
  <si>
    <t>58341341</t>
  </si>
  <si>
    <t>kamenivo drcené drobné frakce 0/4</t>
  </si>
  <si>
    <t>974131021</t>
  </si>
  <si>
    <t>9,99*2,0</t>
  </si>
  <si>
    <t>27</t>
  </si>
  <si>
    <t>271532212</t>
  </si>
  <si>
    <t>Podsyp pod základové konstrukce se zhutněním a urovnáním povrchu z kameniva hrubého, frakce 16 - 32 mm</t>
  </si>
  <si>
    <t>-1218892887</t>
  </si>
  <si>
    <t>https://podminky.urs.cz/item/CS_URS_2024_02/271532212</t>
  </si>
  <si>
    <t>pod desku</t>
  </si>
  <si>
    <t>(13,07+2,26)*8,08*0,2</t>
  </si>
  <si>
    <t>28</t>
  </si>
  <si>
    <t>271532213</t>
  </si>
  <si>
    <t>Podsyp pod základové konstrukce se zhutněním a urovnáním povrchu z kameniva hrubého, frakce 8 - 16 mm</t>
  </si>
  <si>
    <t>1454740840</t>
  </si>
  <si>
    <t>https://podminky.urs.cz/item/CS_URS_2024_02/271532213</t>
  </si>
  <si>
    <t>Poznámka k položce:_x000D_
pod základy</t>
  </si>
  <si>
    <t>0,05*0,5*(16,33*2+8,83*3)</t>
  </si>
  <si>
    <t>0,4*0,4*0,05*2</t>
  </si>
  <si>
    <t>29</t>
  </si>
  <si>
    <t>183101215</t>
  </si>
  <si>
    <t>Hloubení jamek pro vysazování rostlin v zemině skupiny 1 až 4 s výměnou půdy z 50% v rovině nebo na svahu do 1:5, objemu přes 0,125 do 0,40 m3</t>
  </si>
  <si>
    <t>218476716</t>
  </si>
  <si>
    <t>https://podminky.urs.cz/item/CS_URS_2024_02/183101215</t>
  </si>
  <si>
    <t>30</t>
  </si>
  <si>
    <t>184102111</t>
  </si>
  <si>
    <t>Výsadba dřeviny s balem do předem vyhloubené jamky se zalitím v rovině nebo na svahu do 1:5, při průměru balu přes 100 do 200 mm</t>
  </si>
  <si>
    <t>152483947</t>
  </si>
  <si>
    <t>https://podminky.urs.cz/item/CS_URS_2024_02/184102111</t>
  </si>
  <si>
    <t>31</t>
  </si>
  <si>
    <t>02660342</t>
  </si>
  <si>
    <t>dodávka stromu dle pokynů náhradní výsadby  předpoklad výše do 2m</t>
  </si>
  <si>
    <t>-629017266</t>
  </si>
  <si>
    <t>32</t>
  </si>
  <si>
    <t>184215132</t>
  </si>
  <si>
    <t>Ukotvení dřeviny kůly v rovině nebo na svahu do 1:5 třemi kůly, délky přes 1 do 2 m</t>
  </si>
  <si>
    <t>-1552485455</t>
  </si>
  <si>
    <t>https://podminky.urs.cz/item/CS_URS_2024_02/184215132</t>
  </si>
  <si>
    <t>33</t>
  </si>
  <si>
    <t>052171081</t>
  </si>
  <si>
    <t>kůly dřevěné  průměr do 6 cm, délka 1 m</t>
  </si>
  <si>
    <t>ks</t>
  </si>
  <si>
    <t>-1026539730</t>
  </si>
  <si>
    <t>9*3</t>
  </si>
  <si>
    <t>34</t>
  </si>
  <si>
    <t>052171082</t>
  </si>
  <si>
    <t>úvazek na upevnění stromu 0,7m /ks, včetně upevňovacích prvků</t>
  </si>
  <si>
    <t>m</t>
  </si>
  <si>
    <t>1124614402</t>
  </si>
  <si>
    <t>9*3*0,7</t>
  </si>
  <si>
    <t>35</t>
  </si>
  <si>
    <t>052171083</t>
  </si>
  <si>
    <t>laťky ( 1 strom 6 ks) včetně upevňovacích  prvků</t>
  </si>
  <si>
    <t>-11507425</t>
  </si>
  <si>
    <t>9*6</t>
  </si>
  <si>
    <t>36</t>
  </si>
  <si>
    <t>01M102</t>
  </si>
  <si>
    <t>rákosová rohož</t>
  </si>
  <si>
    <t>1207429073</t>
  </si>
  <si>
    <t>9*0,5*1,03</t>
  </si>
  <si>
    <t>37</t>
  </si>
  <si>
    <t>184215411</t>
  </si>
  <si>
    <t>Zhotovení závlahové mísy u solitérních dřevin v rovině nebo na svahu do 1:5, o průměru mísy do 0,5 m</t>
  </si>
  <si>
    <t>567558426</t>
  </si>
  <si>
    <t>https://podminky.urs.cz/item/CS_URS_2024_02/184215411</t>
  </si>
  <si>
    <t>38</t>
  </si>
  <si>
    <t>103911000</t>
  </si>
  <si>
    <t>kůra mulčovací VL</t>
  </si>
  <si>
    <t>2035355153</t>
  </si>
  <si>
    <t>(3,14*0,5*0,5)*0,1*9</t>
  </si>
  <si>
    <t>39</t>
  </si>
  <si>
    <t>184501141</t>
  </si>
  <si>
    <t>Zhotovení obalu kmene z rákosové nebo kokosové rohože v rovině nebo na svahu do 1:5</t>
  </si>
  <si>
    <t>-710790421</t>
  </si>
  <si>
    <t>https://podminky.urs.cz/item/CS_URS_2024_02/184501141</t>
  </si>
  <si>
    <t>9*0,5</t>
  </si>
  <si>
    <t>40</t>
  </si>
  <si>
    <t>185802114</t>
  </si>
  <si>
    <t>Hnojení půdy nebo trávníku v rovině nebo na svahu do 1:5 umělým hnojivem s rozdělením k jednotlivým rostlinám</t>
  </si>
  <si>
    <t>1928491882</t>
  </si>
  <si>
    <t>https://podminky.urs.cz/item/CS_URS_2024_02/185802114</t>
  </si>
  <si>
    <t>49*10*0,02/10000</t>
  </si>
  <si>
    <t>41</t>
  </si>
  <si>
    <t>251111112</t>
  </si>
  <si>
    <t>hnojivo pomalurozpustné (tablety 20g, popř. drť)</t>
  </si>
  <si>
    <t>kg</t>
  </si>
  <si>
    <t>-1180229406</t>
  </si>
  <si>
    <t>9*10*0,02</t>
  </si>
  <si>
    <t>42</t>
  </si>
  <si>
    <t>185804311</t>
  </si>
  <si>
    <t>Zalití rostlin vodou plochy záhonů jednotlivě do 20 m2</t>
  </si>
  <si>
    <t>2017826719</t>
  </si>
  <si>
    <t>https://podminky.urs.cz/item/CS_URS_2024_02/185804311</t>
  </si>
  <si>
    <t>9*50/1000</t>
  </si>
  <si>
    <t>43</t>
  </si>
  <si>
    <t>082113200</t>
  </si>
  <si>
    <t>voda pitná pro smluvní odběratele</t>
  </si>
  <si>
    <t>806936375</t>
  </si>
  <si>
    <t>44</t>
  </si>
  <si>
    <t>185851121</t>
  </si>
  <si>
    <t>Dovoz vody pro zálivku rostlin na vzdálenost do 1000 m</t>
  </si>
  <si>
    <t>276448506</t>
  </si>
  <si>
    <t>https://podminky.urs.cz/item/CS_URS_2024_02/185851121</t>
  </si>
  <si>
    <t>45</t>
  </si>
  <si>
    <t>185851100</t>
  </si>
  <si>
    <t>Následná péče po dobu 5 let-kontrola,zálivka,řez,bnova ochrany stromů a její konečné odstranění</t>
  </si>
  <si>
    <t>-1928406076</t>
  </si>
  <si>
    <t>46</t>
  </si>
  <si>
    <t>181912112</t>
  </si>
  <si>
    <t>Úprava pláně vyrovnáním výškových rozdílů ručně v hornině třídy těžitelnosti I skupiny 3 se zhutněním</t>
  </si>
  <si>
    <t>1557514235</t>
  </si>
  <si>
    <t>https://podminky.urs.cz/item/CS_URS_2024_02/181912112</t>
  </si>
  <si>
    <t>19,5*12,0</t>
  </si>
  <si>
    <t>Zakládání</t>
  </si>
  <si>
    <t>47</t>
  </si>
  <si>
    <t>274313711</t>
  </si>
  <si>
    <t>Základy z betonu prostého pasy betonu kamenem neprokládaného tř. C 20/25</t>
  </si>
  <si>
    <t>2095176020</t>
  </si>
  <si>
    <t>https://podminky.urs.cz/item/CS_URS_2024_02/274313711</t>
  </si>
  <si>
    <t>0,8*0,5*(16,33*2+8,83*3)</t>
  </si>
  <si>
    <t>48</t>
  </si>
  <si>
    <t>275313711</t>
  </si>
  <si>
    <t>Základy z betonu prostého patky a bloky z betonu kamenem neprokládaného tř. C 20/25</t>
  </si>
  <si>
    <t>-635141460</t>
  </si>
  <si>
    <t>https://podminky.urs.cz/item/CS_URS_2024_02/275313711</t>
  </si>
  <si>
    <t>0,4*0,4*1,0*2</t>
  </si>
  <si>
    <t>49</t>
  </si>
  <si>
    <t>275351121</t>
  </si>
  <si>
    <t>Bednění základů patek zřízení</t>
  </si>
  <si>
    <t>-185633453</t>
  </si>
  <si>
    <t>https://podminky.urs.cz/item/CS_URS_2024_02/275351121</t>
  </si>
  <si>
    <t>0,6*0,4*4*2</t>
  </si>
  <si>
    <t>50</t>
  </si>
  <si>
    <t>275351122</t>
  </si>
  <si>
    <t>Bednění základů patek odstranění</t>
  </si>
  <si>
    <t>-1397617120</t>
  </si>
  <si>
    <t>https://podminky.urs.cz/item/CS_URS_2024_02/275351122</t>
  </si>
  <si>
    <t>51</t>
  </si>
  <si>
    <t>274353131</t>
  </si>
  <si>
    <t>Bednění kotevních otvorů a prostupů v základových konstrukcích v pasech včetně polohového zajištění a odbednění, popř. ztraceného bednění z pletiva apod. průřezu přes 0,05 do 0,10 m2, hl. do 1,00 m</t>
  </si>
  <si>
    <t>677979246</t>
  </si>
  <si>
    <t>https://podminky.urs.cz/item/CS_URS_2024_02/274353131</t>
  </si>
  <si>
    <t>52</t>
  </si>
  <si>
    <t>274353102</t>
  </si>
  <si>
    <t>Bednění kotevních otvorů a prostupů v základových konstrukcích v pasech včetně polohového zajištění a odbednění, popř. ztraceného bednění z pletiva apod. průřezu do 0,01 m2, hl. přes 0,25 do 0,50 m</t>
  </si>
  <si>
    <t>-21219620</t>
  </si>
  <si>
    <t>https://podminky.urs.cz/item/CS_URS_2024_02/274353102</t>
  </si>
  <si>
    <t>53</t>
  </si>
  <si>
    <t>279113143</t>
  </si>
  <si>
    <t>Základové zdi z tvárnic ztraceného bednění včetně výplně z betonu bez zvláštních nároků na vliv prostředí třídy C 20/25, tloušťky zdiva přes 200 do 250 mm</t>
  </si>
  <si>
    <t>-784951807</t>
  </si>
  <si>
    <t>https://podminky.urs.cz/item/CS_URS_2024_02/279113143</t>
  </si>
  <si>
    <t>0,5*(16,08*2+8,58*3)</t>
  </si>
  <si>
    <t>54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</si>
  <si>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</si>
  <si>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</si>
  <si>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-376647924</t>
  </si>
  <si>
    <t>https://podminky.urs.cz/item/CS_URS_2024_02/279361821</t>
  </si>
  <si>
    <t>2*2*(16,08*2+8,58*3)*0,00062*1,15</t>
  </si>
  <si>
    <t>2*2*(16,08*2+8,58*3)*2,0*0,00062*1,15</t>
  </si>
  <si>
    <t>55</t>
  </si>
  <si>
    <t>631311125</t>
  </si>
  <si>
    <t>Mazanina z betonu prostého bez zvýšených nároků na prostředí tl. přes 80 do 120 mm tř. C 20/25</t>
  </si>
  <si>
    <t>1797467084</t>
  </si>
  <si>
    <t>https://podminky.urs.cz/item/CS_URS_2024_02/631311125</t>
  </si>
  <si>
    <t>0,15*16,08*8,58</t>
  </si>
  <si>
    <t>56</t>
  </si>
  <si>
    <t>631319173</t>
  </si>
  <si>
    <t>Příplatek k cenám mazanin za stržení povrchu spodní vrstvy mazaniny latí před vložením výztuže nebo pletiva pro tl. obou vrstev mazaniny přes 80 do 120 mm</t>
  </si>
  <si>
    <t>1684104657</t>
  </si>
  <si>
    <t>https://podminky.urs.cz/item/CS_URS_2024_02/631319173</t>
  </si>
  <si>
    <t>57</t>
  </si>
  <si>
    <t>631362021</t>
  </si>
  <si>
    <t>Výztuž mazanin ze svařovaných sítí z drátů typu KARI</t>
  </si>
  <si>
    <t>809233919</t>
  </si>
  <si>
    <t>https://podminky.urs.cz/item/CS_URS_2024_02/631362021</t>
  </si>
  <si>
    <t>0,00444*16,08*8,58*1,2</t>
  </si>
  <si>
    <t>58</t>
  </si>
  <si>
    <t>631351101</t>
  </si>
  <si>
    <t>Bednění v podlahách rýh a hran zřízení</t>
  </si>
  <si>
    <t>-555902954</t>
  </si>
  <si>
    <t>https://podminky.urs.cz/item/CS_URS_2024_02/631351101</t>
  </si>
  <si>
    <t>0,2*(16,08+8,58)*2</t>
  </si>
  <si>
    <t>59</t>
  </si>
  <si>
    <t>631351102</t>
  </si>
  <si>
    <t>Bednění v podlahách rýh a hran odstranění</t>
  </si>
  <si>
    <t>652466209</t>
  </si>
  <si>
    <t>https://podminky.urs.cz/item/CS_URS_2024_02/631351102</t>
  </si>
  <si>
    <t>Svislé a kompletní konstrukce</t>
  </si>
  <si>
    <t>60</t>
  </si>
  <si>
    <t>339921112</t>
  </si>
  <si>
    <t>Osazování palisád betonových jednotlivých se zabetonováním výšky palisády přes 500 do 1000 mm</t>
  </si>
  <si>
    <t>1925667419</t>
  </si>
  <si>
    <t>https://podminky.urs.cz/item/CS_URS_2024_02/339921112</t>
  </si>
  <si>
    <t>(16,5+2,0)*10</t>
  </si>
  <si>
    <t>61</t>
  </si>
  <si>
    <t>59228408</t>
  </si>
  <si>
    <t>palisáda tyčová hranatá betonová 110x110mm v 600mm přírodní</t>
  </si>
  <si>
    <t>59117989</t>
  </si>
  <si>
    <t>62</t>
  </si>
  <si>
    <t>767995115</t>
  </si>
  <si>
    <t>Montáž ostatních atypických zámečnických konstrukcí hmotnosti přes 50 do 100 kg</t>
  </si>
  <si>
    <t>197882232</t>
  </si>
  <si>
    <t>https://podminky.urs.cz/item/CS_URS_2024_02/767995115</t>
  </si>
  <si>
    <t>21*(3,3+4,3)*1,08</t>
  </si>
  <si>
    <t>80*0,25*0,25*4*1,08</t>
  </si>
  <si>
    <t>63</t>
  </si>
  <si>
    <t>55341000</t>
  </si>
  <si>
    <t>sloupky 140/140/6 včetně kotevní plotny a kotevních prvků a pohledové úpravy s nátěrem</t>
  </si>
  <si>
    <t>68746996</t>
  </si>
  <si>
    <t>64</t>
  </si>
  <si>
    <t>953841123.1</t>
  </si>
  <si>
    <t>Komín třísložkový nerezový včetně zakládací soupravy, kontrolního otvoru, kotvení, stříšky, úpravy prostupu konstrukcemi a střechou</t>
  </si>
  <si>
    <t>1113627117</t>
  </si>
  <si>
    <t>Poznámka k položce:_x000D_
prostupu střechou - průměr dle výpočtu - předpoklad D250 - kompletní sestava</t>
  </si>
  <si>
    <t>Vodorovné konstrukce</t>
  </si>
  <si>
    <t>65</t>
  </si>
  <si>
    <t>451541111</t>
  </si>
  <si>
    <t>Lože pod potrubí, stoky a drobné objekty v otevřeném výkopu ze štěrkodrtě 16-32 mm</t>
  </si>
  <si>
    <t>1954910133</t>
  </si>
  <si>
    <t>https://podminky.urs.cz/item/CS_URS_2024_02/451541111</t>
  </si>
  <si>
    <t>0,6*0,1*(12+25)</t>
  </si>
  <si>
    <t>66</t>
  </si>
  <si>
    <t>430321313</t>
  </si>
  <si>
    <t>Schodišťové konstrukce a rampy z betonu železového (bez výztuže) stupně, schodnice, ramena, podesty s nosníky tř. C 16/20</t>
  </si>
  <si>
    <t>178750426</t>
  </si>
  <si>
    <t>https://podminky.urs.cz/item/CS_URS_2024_02/430321313</t>
  </si>
  <si>
    <t>Poznámka k položce:_x000D_
lože pod stupně a rampu</t>
  </si>
  <si>
    <t>0,5*(0,9*0,6*2)</t>
  </si>
  <si>
    <t>67</t>
  </si>
  <si>
    <t>430362021</t>
  </si>
  <si>
    <t>Výztuž schodišťových konstrukcí a ramp stupňů, schodnic, ramen, podest s nosníky ze svařovaných sítí z drátů typu KARI</t>
  </si>
  <si>
    <t>924055653</t>
  </si>
  <si>
    <t>https://podminky.urs.cz/item/CS_URS_2024_02/430362021</t>
  </si>
  <si>
    <t>0,6*0,9*2*0,00444*1,2</t>
  </si>
  <si>
    <t>68</t>
  </si>
  <si>
    <t>431351121</t>
  </si>
  <si>
    <t>Bednění podest, podstupňových desek a ramp včetně podpěrné konstrukce výšky do 4 m půdorysně přímočarých zřízení</t>
  </si>
  <si>
    <t>-1906369250</t>
  </si>
  <si>
    <t>https://podminky.urs.cz/item/CS_URS_2024_02/431351121</t>
  </si>
  <si>
    <t>0,5*(0,9+0,6*2)*2</t>
  </si>
  <si>
    <t>69</t>
  </si>
  <si>
    <t>431351122</t>
  </si>
  <si>
    <t>Bednění podest, podstupňových desek a ramp včetně podpěrné konstrukce výšky do 4 m půdorysně přímočarých odstranění</t>
  </si>
  <si>
    <t>1557267620</t>
  </si>
  <si>
    <t>https://podminky.urs.cz/item/CS_URS_2024_02/431351122</t>
  </si>
  <si>
    <t>Komunikace pozemní</t>
  </si>
  <si>
    <t>70</t>
  </si>
  <si>
    <t>564201011</t>
  </si>
  <si>
    <t>Podklad nebo podsyp ze štěrkopísku ŠP s rozprostřením, vlhčením a zhutněním plochy jednotlivě do 100 m2, po zhutnění tl. 40 mm</t>
  </si>
  <si>
    <t>-1525926154</t>
  </si>
  <si>
    <t>https://podminky.urs.cz/item/CS_URS_2024_02/564201011</t>
  </si>
  <si>
    <t>71</t>
  </si>
  <si>
    <t>564851111</t>
  </si>
  <si>
    <t>Podklad ze štěrkodrti ŠD s rozprostřením a zhutněním plochy přes 100 m2, po zhutnění tl. 150 mm</t>
  </si>
  <si>
    <t>-1368769965</t>
  </si>
  <si>
    <t>https://podminky.urs.cz/item/CS_URS_2024_02/564851111</t>
  </si>
  <si>
    <t>okapový chodník</t>
  </si>
  <si>
    <t>0,65*(3,0+17,72+11,02)</t>
  </si>
  <si>
    <t>72</t>
  </si>
  <si>
    <t>637211321</t>
  </si>
  <si>
    <t>Okapový chodník z dlaždic betonových vymývaných s vyplněním spár drobným kamenivem, tl. dlaždic do 50 mm do písku</t>
  </si>
  <si>
    <t>740255835</t>
  </si>
  <si>
    <t>https://podminky.urs.cz/item/CS_URS_2024_02/637211321</t>
  </si>
  <si>
    <t>73</t>
  </si>
  <si>
    <t>953454538</t>
  </si>
  <si>
    <t>terasa</t>
  </si>
  <si>
    <t>2,0*(18,52+6,8)</t>
  </si>
  <si>
    <t>74</t>
  </si>
  <si>
    <t>564710011</t>
  </si>
  <si>
    <t>Podklad nebo kryt z kameniva hrubého drceného vel. 8-16 mm s rozprostřením a zhutněním plochy přes 100 m2, po zhutnění tl. 50 mm</t>
  </si>
  <si>
    <t>-1967355628</t>
  </si>
  <si>
    <t>https://podminky.urs.cz/item/CS_URS_2024_02/564710011</t>
  </si>
  <si>
    <t>75</t>
  </si>
  <si>
    <t>564201111</t>
  </si>
  <si>
    <t>Podklad nebo podsyp ze štěrkopísku ŠP s rozprostřením, vlhčením a zhutněním plochy přes 100 m2, po zhutnění tl. 40 mm</t>
  </si>
  <si>
    <t>2045513138</t>
  </si>
  <si>
    <t>https://podminky.urs.cz/item/CS_URS_2024_02/564201111</t>
  </si>
  <si>
    <t>76</t>
  </si>
  <si>
    <t>596211220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</si>
  <si>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do 50 m2</t>
  </si>
  <si>
    <t>1065210965</t>
  </si>
  <si>
    <t>https://podminky.urs.cz/item/CS_URS_2024_02/596211220</t>
  </si>
  <si>
    <t>50,64</t>
  </si>
  <si>
    <t>77</t>
  </si>
  <si>
    <t>59245018</t>
  </si>
  <si>
    <t>dlažba skladebná betonová 200x100mm tl 60mm přírodní</t>
  </si>
  <si>
    <t>-987836616</t>
  </si>
  <si>
    <t>50,64*1,02</t>
  </si>
  <si>
    <t>78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</si>
  <si>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</si>
  <si>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</si>
  <si>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-1376489323</t>
  </si>
  <si>
    <t>https://podminky.urs.cz/item/CS_URS_2024_02/916131213</t>
  </si>
  <si>
    <t>(3,0+17,72+0,65+11,02+0,62)</t>
  </si>
  <si>
    <t>2,0+18,52+6,8+2,0</t>
  </si>
  <si>
    <t>79</t>
  </si>
  <si>
    <t>59217016</t>
  </si>
  <si>
    <t>obrubník betonový chodníkový 1000x80x250mm</t>
  </si>
  <si>
    <t>619631417</t>
  </si>
  <si>
    <t>62,33*1,01</t>
  </si>
  <si>
    <t>Úpravy povrchů, podlahy a osazování výplní</t>
  </si>
  <si>
    <t>80</t>
  </si>
  <si>
    <t>622151021</t>
  </si>
  <si>
    <t>Penetrační nátěr vnějších pastovitých tenkovrstvých omítek mozaikových akrylátový stěn</t>
  </si>
  <si>
    <t>-1998972819</t>
  </si>
  <si>
    <t>https://podminky.urs.cz/item/CS_URS_2024_02/622151021</t>
  </si>
  <si>
    <t>nad terénem na zateplení soklu</t>
  </si>
  <si>
    <t>0,4*(16,28+8,78)*2</t>
  </si>
  <si>
    <t>81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</si>
  <si>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</si>
  <si>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</si>
  <si>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249857363</t>
  </si>
  <si>
    <t>https://podminky.urs.cz/item/CS_URS_2024_02/622211021</t>
  </si>
  <si>
    <t>1,2*(16,28+8,78)*2</t>
  </si>
  <si>
    <t>82</t>
  </si>
  <si>
    <t>28376443</t>
  </si>
  <si>
    <t>deska XPS hrana rovná a strukturovaný povrch 300kPA λ=0,035 tl 100mm</t>
  </si>
  <si>
    <t>33638249</t>
  </si>
  <si>
    <t>60,144*1,1</t>
  </si>
  <si>
    <t>83</t>
  </si>
  <si>
    <t>622511122</t>
  </si>
  <si>
    <t>Omítka tenkovrstvá akrylátová vnějších ploch probarvená bez penetrace mozaiková hrubozrnná stěn</t>
  </si>
  <si>
    <t>-768119583</t>
  </si>
  <si>
    <t>https://podminky.urs.cz/item/CS_URS_2024_02/622511122</t>
  </si>
  <si>
    <t>84</t>
  </si>
  <si>
    <t>632441225</t>
  </si>
  <si>
    <t>Potěr anhydritový samonivelační litý tř. C 30, tl. přes 45 do 50 mm</t>
  </si>
  <si>
    <t>1287644426</t>
  </si>
  <si>
    <t>https://podminky.urs.cz/item/CS_URS_2024_02/632441225</t>
  </si>
  <si>
    <t>Poznámka k položce:_x000D_
včetně čerpadla a dilatací dle technologických pravidel výrobce</t>
  </si>
  <si>
    <t>8,11*(13,12+2,31)</t>
  </si>
  <si>
    <t>85</t>
  </si>
  <si>
    <t>633811111</t>
  </si>
  <si>
    <t>Povrchová úprava betonových podlah broušení nerovností do 2 mm (stržení šlemu)</t>
  </si>
  <si>
    <t>-710322615</t>
  </si>
  <si>
    <t>https://podminky.urs.cz/item/CS_URS_2024_02/633811111</t>
  </si>
  <si>
    <t>86</t>
  </si>
  <si>
    <t>632481213</t>
  </si>
  <si>
    <t>Separační vrstva k oddělení podlahových vrstev z polyetylénové fólie</t>
  </si>
  <si>
    <t>359549713</t>
  </si>
  <si>
    <t>https://podminky.urs.cz/item/CS_URS_2024_02/632481213</t>
  </si>
  <si>
    <t>125,137*1,15</t>
  </si>
  <si>
    <t>87</t>
  </si>
  <si>
    <t>634112129</t>
  </si>
  <si>
    <t>Obvodová dilatace mezi stěnou a mazaninou nebo potěrem podlahovým páskem z pěnového PE s fólií tl. do 10 mm, výšky 180 mm</t>
  </si>
  <si>
    <t>876637412</t>
  </si>
  <si>
    <t>https://podminky.urs.cz/item/CS_URS_2024_02/634112129</t>
  </si>
  <si>
    <t>(3,5*2+2,2+1,99+12,99+7,98+2,19*3+1,84+1,3*2+1,045*4+1,5*4)*1,1*2</t>
  </si>
  <si>
    <t>Ostatní konstrukce a práce, bourání</t>
  </si>
  <si>
    <t>88</t>
  </si>
  <si>
    <t>93520001</t>
  </si>
  <si>
    <t>krbová kamna</t>
  </si>
  <si>
    <t>-1106276342</t>
  </si>
  <si>
    <t>89</t>
  </si>
  <si>
    <t>941111131</t>
  </si>
  <si>
    <t>Lešení řadové trubkové lehké pracovní s podlahami s provozním zatížením tř. 3 do 200 kg/m2 šířky tř. W12 od 1,2 do 1,5 m, výšky výšky do 10 m montáž</t>
  </si>
  <si>
    <t>-1828332302</t>
  </si>
  <si>
    <t>https://podminky.urs.cz/item/CS_URS_2024_02/941111131</t>
  </si>
  <si>
    <t>4*18*2+5*18+(4+5)*0,5*9,02*3</t>
  </si>
  <si>
    <t>90</t>
  </si>
  <si>
    <t>941111231</t>
  </si>
  <si>
    <t>Lešení řadové trubkové lehké pracovní s podlahami s provozním zatížením tř. 3 do 200 kg/m2 šířky tř. W12 od 1,2 do 1,5 m, výšky výšky do 10 m příplatek k ceně za každý den použití</t>
  </si>
  <si>
    <t>-726504644</t>
  </si>
  <si>
    <t>https://podminky.urs.cz/item/CS_URS_2024_02/941111231</t>
  </si>
  <si>
    <t>355,77*60</t>
  </si>
  <si>
    <t>91</t>
  </si>
  <si>
    <t>941111831</t>
  </si>
  <si>
    <t>Lešení řadové trubkové lehké pracovní s podlahami s provozním zatížením tř. 3 do 200 kg/m2 šířky tř. W12 od 1,2 do 1,5 m, výšky výšky do 10 m demontáž</t>
  </si>
  <si>
    <t>-1901984277</t>
  </si>
  <si>
    <t>https://podminky.urs.cz/item/CS_URS_2024_02/941111831</t>
  </si>
  <si>
    <t>92</t>
  </si>
  <si>
    <t>949101111</t>
  </si>
  <si>
    <t>Lešení pomocné pracovní pro objekty pozemních staveb pro zatížení do 150 kg/m2, o výšce lešeňové podlahy do 1,9 m</t>
  </si>
  <si>
    <t>943104070</t>
  </si>
  <si>
    <t>https://podminky.urs.cz/item/CS_URS_2024_02/949101111</t>
  </si>
  <si>
    <t>93</t>
  </si>
  <si>
    <t>952901111</t>
  </si>
  <si>
    <t>Vyčištění budov nebo objektů před předáním do užívání budov bytové nebo občanské výstavby, světlé výšky podlaží do 4 m</t>
  </si>
  <si>
    <t>1029168646</t>
  </si>
  <si>
    <t>https://podminky.urs.cz/item/CS_URS_2024_02/952901111</t>
  </si>
  <si>
    <t>16,52*9,02</t>
  </si>
  <si>
    <t>94</t>
  </si>
  <si>
    <t>899231110</t>
  </si>
  <si>
    <t>Výšková úprava poklopu studny na úrověň chodníku snížením</t>
  </si>
  <si>
    <t>456324635</t>
  </si>
  <si>
    <t>95</t>
  </si>
  <si>
    <t>953961213</t>
  </si>
  <si>
    <t>Kotva chemická s vyvrtáním otvoru do betonu, železobetonu nebo tvrdého kamene chemická patrona, velikost M 12, hloubka 110 mm</t>
  </si>
  <si>
    <t>-930692226</t>
  </si>
  <si>
    <t>https://podminky.urs.cz/item/CS_URS_2024_02/953961213</t>
  </si>
  <si>
    <t>kotvení ztužujících stěn</t>
  </si>
  <si>
    <t>96</t>
  </si>
  <si>
    <t>953965124</t>
  </si>
  <si>
    <t>Kotva chemická s vyvrtáním otvoru kotevní šrouby pro chemické kotvy, velikost M 12, délka 300 mm</t>
  </si>
  <si>
    <t>-1705655736</t>
  </si>
  <si>
    <t>https://podminky.urs.cz/item/CS_URS_2024_02/953965124</t>
  </si>
  <si>
    <t>97</t>
  </si>
  <si>
    <t>966071710</t>
  </si>
  <si>
    <t>Bourání ukotvení laviček</t>
  </si>
  <si>
    <t>-451079118</t>
  </si>
  <si>
    <t>4*2</t>
  </si>
  <si>
    <t>98</t>
  </si>
  <si>
    <t>966071720</t>
  </si>
  <si>
    <t>demontáž laviček včetně odvozu</t>
  </si>
  <si>
    <t>1711045924</t>
  </si>
  <si>
    <t>99</t>
  </si>
  <si>
    <t>9652000</t>
  </si>
  <si>
    <t>demontáže pískovišť 1x , skluzavka, průlezka a houpačky ke zpětnému použití</t>
  </si>
  <si>
    <t>651507923</t>
  </si>
  <si>
    <t>100</t>
  </si>
  <si>
    <t>767996701</t>
  </si>
  <si>
    <t>Demontáž ostatních zámečnických konstrukcí řezáním o hmotnosti jednotlivých dílů do 50 kg</t>
  </si>
  <si>
    <t>1667878374</t>
  </si>
  <si>
    <t>https://podminky.urs.cz/item/CS_URS_2024_02/767996701</t>
  </si>
  <si>
    <t>Poznámka k položce:_x000D_
sloupy hřiště a sloupky oplocení heraklitového, drobné konstrukce</t>
  </si>
  <si>
    <t>10,0*4*1</t>
  </si>
  <si>
    <t>997</t>
  </si>
  <si>
    <t>Přesun sutě</t>
  </si>
  <si>
    <t>101</t>
  </si>
  <si>
    <t>997013151</t>
  </si>
  <si>
    <t>Vnitrostaveništní doprava suti a vybouraných hmot vodorovně do 50 m s naložením s omezením mechanizace pro budovy a haly výšky do 6 m</t>
  </si>
  <si>
    <t>1960289294</t>
  </si>
  <si>
    <t>https://podminky.urs.cz/item/CS_URS_2024_02/997013151</t>
  </si>
  <si>
    <t>102</t>
  </si>
  <si>
    <t>997221611</t>
  </si>
  <si>
    <t>Nakládání na dopravní prostředky pro vodorovnou dopravu suti</t>
  </si>
  <si>
    <t>-450238159</t>
  </si>
  <si>
    <t>https://podminky.urs.cz/item/CS_URS_2024_02/997221611</t>
  </si>
  <si>
    <t>103</t>
  </si>
  <si>
    <t>997013501</t>
  </si>
  <si>
    <t>Odvoz suti a vybouraných hmot na skládku nebo meziskládku se složením, na vzdálenost do 1 km</t>
  </si>
  <si>
    <t>-2102679099</t>
  </si>
  <si>
    <t>https://podminky.urs.cz/item/CS_URS_2024_02/997013501</t>
  </si>
  <si>
    <t>104</t>
  </si>
  <si>
    <t>997013509</t>
  </si>
  <si>
    <t>Odvoz suti a vybouraných hmot na skládku nebo meziskládku se složením, na vzdálenost Příplatek k ceně za každý další započatý 1 km přes 1 km</t>
  </si>
  <si>
    <t>-1347229477</t>
  </si>
  <si>
    <t>https://podminky.urs.cz/item/CS_URS_2024_02/997013509</t>
  </si>
  <si>
    <t>Poznámka k položce:_x000D_
20x</t>
  </si>
  <si>
    <t>1,35*20</t>
  </si>
  <si>
    <t>105</t>
  </si>
  <si>
    <t>997013631</t>
  </si>
  <si>
    <t>Poplatek za uložení stavebního odpadu na skládce (skládkovné) směsného stavebního a demoličního zatříděného do Katalogu odpadů pod kódem 17 09 04</t>
  </si>
  <si>
    <t>874313284</t>
  </si>
  <si>
    <t>https://podminky.urs.cz/item/CS_URS_2024_02/997013631</t>
  </si>
  <si>
    <t>998</t>
  </si>
  <si>
    <t>Přesun hmot</t>
  </si>
  <si>
    <t>106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</si>
  <si>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</si>
  <si>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</si>
  <si>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-855884921</t>
  </si>
  <si>
    <t>https://podminky.urs.cz/item/CS_URS_2024_02/998011001</t>
  </si>
  <si>
    <t>Poznámka k položce:_x000D_
včetně čerpadla na beton</t>
  </si>
  <si>
    <t>PSV</t>
  </si>
  <si>
    <t>Práce a dodávky PSV</t>
  </si>
  <si>
    <t>711</t>
  </si>
  <si>
    <t>Izolace proti vodě, vlhkosti a plynům</t>
  </si>
  <si>
    <t>107</t>
  </si>
  <si>
    <t>711111001</t>
  </si>
  <si>
    <t>Provedení izolace proti zemní vlhkosti natěradly a tmely za studena na ploše vodorovné V nátěrem penetračním</t>
  </si>
  <si>
    <t>-1185239208</t>
  </si>
  <si>
    <t>https://podminky.urs.cz/item/CS_URS_2024_02/711111001</t>
  </si>
  <si>
    <t>16,08*8,58</t>
  </si>
  <si>
    <t>108</t>
  </si>
  <si>
    <t>11163150</t>
  </si>
  <si>
    <t>lak penetrační asfaltový</t>
  </si>
  <si>
    <t>-2068115332</t>
  </si>
  <si>
    <t>137,996*0,001</t>
  </si>
  <si>
    <t>109</t>
  </si>
  <si>
    <t>711112001</t>
  </si>
  <si>
    <t>Provedení izolace proti zemní vlhkosti natěradly a tmely za studena na ploše svislé S nátěrem penetračním</t>
  </si>
  <si>
    <t>270243534</t>
  </si>
  <si>
    <t>https://podminky.urs.cz/item/CS_URS_2024_02/711112001</t>
  </si>
  <si>
    <t>(16,08+8,58)*2*1,2</t>
  </si>
  <si>
    <t>110</t>
  </si>
  <si>
    <t>492046203</t>
  </si>
  <si>
    <t>59,184*0,0012</t>
  </si>
  <si>
    <t>111</t>
  </si>
  <si>
    <t>711141559</t>
  </si>
  <si>
    <t>Provedení izolace proti zemní vlhkosti pásy přitavením NAIP na ploše vodorovné V</t>
  </si>
  <si>
    <t>1317829256</t>
  </si>
  <si>
    <t>https://podminky.urs.cz/item/CS_URS_2024_02/711141559</t>
  </si>
  <si>
    <t>112</t>
  </si>
  <si>
    <t>62853004</t>
  </si>
  <si>
    <t>pás asfaltový natavitelný modifikovaný SBS s vložkou ze skleněné tkaniny a spalitelnou PE fólií nebo jemnozrnným minerálním posypem na horním povrchu tl 4,0mm</t>
  </si>
  <si>
    <t>1801969460</t>
  </si>
  <si>
    <t>137,966*1,15</t>
  </si>
  <si>
    <t>113</t>
  </si>
  <si>
    <t>711113115</t>
  </si>
  <si>
    <t>Izolace proti zemní vlhkosti natěradly a tmely za studena na ploše vodorovné V těsnicí hmotou dvousložkovou na bázi polymery modifikované živice</t>
  </si>
  <si>
    <t>-90630340</t>
  </si>
  <si>
    <t>https://podminky.urs.cz/item/CS_URS_2024_02/711113115</t>
  </si>
  <si>
    <t>dodatečná izolace po kotvení dřevokonstrukce</t>
  </si>
  <si>
    <t>(16,08+8,58)*2*0,2</t>
  </si>
  <si>
    <t>114</t>
  </si>
  <si>
    <t>711142559</t>
  </si>
  <si>
    <t>Provedení izolace proti zemní vlhkosti pásy přitavením NAIP na ploše svislé S</t>
  </si>
  <si>
    <t>-1991842966</t>
  </si>
  <si>
    <t>https://podminky.urs.cz/item/CS_URS_2024_02/711142559</t>
  </si>
  <si>
    <t>115</t>
  </si>
  <si>
    <t>2084921646</t>
  </si>
  <si>
    <t>59,184*1,2</t>
  </si>
  <si>
    <t>116</t>
  </si>
  <si>
    <t>711161212</t>
  </si>
  <si>
    <t>Izolace proti zemní vlhkosti a beztlakové vodě nopovými fóliemi na ploše svislé S vrstva ochranná, odvětrávací a drenážní výška nopku 8,0 mm, tl. fólie do 0,6 mm</t>
  </si>
  <si>
    <t>11593355</t>
  </si>
  <si>
    <t>https://podminky.urs.cz/item/CS_URS_2024_02/711161212</t>
  </si>
  <si>
    <t>0,8*(16,28+8,78)*2</t>
  </si>
  <si>
    <t>117</t>
  </si>
  <si>
    <t>711161383</t>
  </si>
  <si>
    <t>Izolace proti zemní vlhkosti a beztlakové vodě nopovými fóliemi ostatní ukončení izolace lištou</t>
  </si>
  <si>
    <t>-529194110</t>
  </si>
  <si>
    <t>https://podminky.urs.cz/item/CS_URS_2024_02/711161383</t>
  </si>
  <si>
    <t>(16,28+8,78)*2</t>
  </si>
  <si>
    <t>118</t>
  </si>
  <si>
    <t>711491272</t>
  </si>
  <si>
    <t>Provedení doplňků izolace proti vodě textilií na ploše svislé S vrstva ochranná</t>
  </si>
  <si>
    <t>-26520811</t>
  </si>
  <si>
    <t>https://podminky.urs.cz/item/CS_URS_2024_02/711491272</t>
  </si>
  <si>
    <t>2x</t>
  </si>
  <si>
    <t>40,096*2</t>
  </si>
  <si>
    <t>119</t>
  </si>
  <si>
    <t>69311035</t>
  </si>
  <si>
    <t>geotextilie tkaná separační, filtrační, výztužná PP pevnost v tahu 30kN/m</t>
  </si>
  <si>
    <t>-1163777780</t>
  </si>
  <si>
    <t>80,192*1,15</t>
  </si>
  <si>
    <t>92,221*1,05 'Přepočtené koeficientem množství</t>
  </si>
  <si>
    <t>120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</si>
  <si>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</si>
  <si>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</si>
  <si>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</si>
  <si>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-276608488</t>
  </si>
  <si>
    <t>https://podminky.urs.cz/item/CS_URS_2024_02/998711201</t>
  </si>
  <si>
    <t>712</t>
  </si>
  <si>
    <t>Povlakové krytiny</t>
  </si>
  <si>
    <t>121</t>
  </si>
  <si>
    <t>712363412</t>
  </si>
  <si>
    <t>Provedení povlakové krytiny střech plochých do 10° s mechanicky kotvenou izolací včetně položení fólie a horkovzdušného svaření tl. tepelné izolace do 100 mm budovy výšky do 18 m, kotvené do trapézového plechu nebo do dřeva krajní pole</t>
  </si>
  <si>
    <t>-292355441</t>
  </si>
  <si>
    <t>https://podminky.urs.cz/item/CS_URS_2021_01/712363412</t>
  </si>
  <si>
    <t>11,8*18,52</t>
  </si>
  <si>
    <t>122</t>
  </si>
  <si>
    <t>28322011</t>
  </si>
  <si>
    <t>fólie hydroizolační střešní mPVC mechanicky kotvená tl 1,8mm šedá</t>
  </si>
  <si>
    <t>646227449</t>
  </si>
  <si>
    <t>218,536</t>
  </si>
  <si>
    <t>218,536*1,1655 'Přepočtené koeficientem množství</t>
  </si>
  <si>
    <t>123</t>
  </si>
  <si>
    <t>765901131</t>
  </si>
  <si>
    <t>Zakrytí šikmých střech podstřešní hydroizolační folií</t>
  </si>
  <si>
    <t>-1929853790</t>
  </si>
  <si>
    <t>124</t>
  </si>
  <si>
    <t>712391171</t>
  </si>
  <si>
    <t>Provedení povlakové krytiny střech plochých do 10° -ostatní práce provedení vrstvy textilní podkladní</t>
  </si>
  <si>
    <t>-953257888</t>
  </si>
  <si>
    <t>https://podminky.urs.cz/item/CS_URS_2024_02/712391171</t>
  </si>
  <si>
    <t>125</t>
  </si>
  <si>
    <t>69311070</t>
  </si>
  <si>
    <t>geotextilie netkaná separační, ochranná, filtrační, drenážní PP 400g/m2</t>
  </si>
  <si>
    <t>CS ÚRS 2023 02</t>
  </si>
  <si>
    <t>-1285143949</t>
  </si>
  <si>
    <t>218,536*1,15</t>
  </si>
  <si>
    <t>126</t>
  </si>
  <si>
    <t>712361705</t>
  </si>
  <si>
    <t>Provedení povlakové krytiny střech plochých do 10° fólií lepená se svařovanými spoji</t>
  </si>
  <si>
    <t>-1894666325</t>
  </si>
  <si>
    <t>https://podminky.urs.cz/item/CS_URS_2024_02/712361705</t>
  </si>
  <si>
    <t>překrytí kotev odhad 6ks/m2</t>
  </si>
  <si>
    <t>11,8*18,52*8*1,05</t>
  </si>
  <si>
    <t>zaokr.</t>
  </si>
  <si>
    <t>0,298</t>
  </si>
  <si>
    <t>Mezisoučet</t>
  </si>
  <si>
    <t>-1836</t>
  </si>
  <si>
    <t>0,25*0,25*1836</t>
  </si>
  <si>
    <t>127</t>
  </si>
  <si>
    <t>28342411</t>
  </si>
  <si>
    <t>fólie hydroizolační střešní mPVC s nakašírovaným PES rounem určená k lepení tl 1,5mm (účinná tloušťka)</t>
  </si>
  <si>
    <t>322342226</t>
  </si>
  <si>
    <t>114,75*1,15</t>
  </si>
  <si>
    <t>128</t>
  </si>
  <si>
    <t>713151211</t>
  </si>
  <si>
    <t>Montáž tepelné izolace střech šikmých rohožemi, pásy, deskami (izolační materiál ve specifikaci) připevněné sponkami reflexní nad krokve s difúzní spojovací páskou, tloušťka izolace do 5 mm</t>
  </si>
  <si>
    <t>810909220</t>
  </si>
  <si>
    <t>https://podminky.urs.cz/item/CS_URS_2024_02/713151211</t>
  </si>
  <si>
    <t>větrozábrana ve střešním prostoru</t>
  </si>
  <si>
    <t>129</t>
  </si>
  <si>
    <t>63150818</t>
  </si>
  <si>
    <t>fólie kontaktní difuzně propustná pro doplňkovou hydroizolační vrstvu, jednovrstvá mikrovláknitá s reflexní a funkční vrstvou tl 0,175mm</t>
  </si>
  <si>
    <t>1008913441</t>
  </si>
  <si>
    <t>149,01*1,15</t>
  </si>
  <si>
    <t>130</t>
  </si>
  <si>
    <t>998712201</t>
  </si>
  <si>
    <t>Přesun hmot pro povlakové krytiny stanovený procentní sazbou (%) z ceny vodorovná dopravní vzdálenost do 50 m základní v objektech výšky do 6 m</t>
  </si>
  <si>
    <t>-36378359</t>
  </si>
  <si>
    <t>https://podminky.urs.cz/item/CS_URS_2024_02/998712201</t>
  </si>
  <si>
    <t>713</t>
  </si>
  <si>
    <t>Izolace tepelné</t>
  </si>
  <si>
    <t>131</t>
  </si>
  <si>
    <t>713132331</t>
  </si>
  <si>
    <t>Montáž tepelné izolace stěn do roštu dvousměrného výšky do 6 m</t>
  </si>
  <si>
    <t>-1836854059</t>
  </si>
  <si>
    <t>https://podminky.urs.cz/item/CS_URS_2024_02/713132331</t>
  </si>
  <si>
    <t>Poznámka k položce:_x000D_
vnější stěna F2</t>
  </si>
  <si>
    <t>obvod v rámu</t>
  </si>
  <si>
    <t>3,4*(16,162*2+8,662*2)+1,261*8,662*0,5*2</t>
  </si>
  <si>
    <t>-(1,8*1,6*6+1,4*1,6*2+1,8*2,55+0,6*1,1*2+0,9*2,2*2)</t>
  </si>
  <si>
    <t>132</t>
  </si>
  <si>
    <t>63148141</t>
  </si>
  <si>
    <t>deska tepelně izolační minerální vkládaná do roštů nebo kazet provětrávaných kcí λ=0,035 tl 200mm</t>
  </si>
  <si>
    <t>-237742961</t>
  </si>
  <si>
    <t>148,096*1,05</t>
  </si>
  <si>
    <t>133</t>
  </si>
  <si>
    <t>-1831400570</t>
  </si>
  <si>
    <t>Poznámka k položce:_x000D_
vnitřní nosná stěna</t>
  </si>
  <si>
    <t>vnitřní nosná stěna</t>
  </si>
  <si>
    <t>3,4*8,155*2-(0,9*1,97+0,8*1,97*2)</t>
  </si>
  <si>
    <t>134</t>
  </si>
  <si>
    <t>63166918</t>
  </si>
  <si>
    <t>deska akustická a tepelně izolační ze skelných vláken tl 140mm</t>
  </si>
  <si>
    <t>2071993773</t>
  </si>
  <si>
    <t>50,495*1,05</t>
  </si>
  <si>
    <t>135</t>
  </si>
  <si>
    <t>713132321</t>
  </si>
  <si>
    <t>Montáž tepelné izolace stěn do roštu jednosměrného vodorovného výšky do 6 m</t>
  </si>
  <si>
    <t>97321081</t>
  </si>
  <si>
    <t>https://podminky.urs.cz/item/CS_URS_2024_02/713132321</t>
  </si>
  <si>
    <t>obvod - venkovní izolace - zateplení F1.1</t>
  </si>
  <si>
    <t>3,4*16,52+4,45*16,52+(3,4+4,45)*0,5*9,02*2</t>
  </si>
  <si>
    <t>136</t>
  </si>
  <si>
    <t>63148160</t>
  </si>
  <si>
    <t>deska tepelně izolační minerální provětrávaných fasád λ=0,034-0,035 tl 80mm</t>
  </si>
  <si>
    <t>43024671</t>
  </si>
  <si>
    <t>168,859</t>
  </si>
  <si>
    <t>168,859*1,05 'Přepočtené koeficientem množství</t>
  </si>
  <si>
    <t>137</t>
  </si>
  <si>
    <t>713132311</t>
  </si>
  <si>
    <t>Montáž tepelné izolace stěn do roštu jednosměrného svislého výšky do 6 m</t>
  </si>
  <si>
    <t>-2104324617</t>
  </si>
  <si>
    <t>https://podminky.urs.cz/item/CS_URS_2024_02/713132311</t>
  </si>
  <si>
    <t>138</t>
  </si>
  <si>
    <t>-1568226451</t>
  </si>
  <si>
    <t>139</t>
  </si>
  <si>
    <t>713111121</t>
  </si>
  <si>
    <t>Montáž tepelné izolace stropů rohožemi, pásy, dílci, deskami, bloky (izolační materiál ve specifikaci) rovných spodem s uchycením (drátem, páskou apod.)</t>
  </si>
  <si>
    <t>2065006418</t>
  </si>
  <si>
    <t>https://podminky.urs.cz/item/CS_URS_2024_02/713111121</t>
  </si>
  <si>
    <t>Poznámka k položce:_x000D_
mezi vazníky</t>
  </si>
  <si>
    <t>izolace stropu vrchní</t>
  </si>
  <si>
    <t>16,52*9,02*2</t>
  </si>
  <si>
    <t>140</t>
  </si>
  <si>
    <t>63150849</t>
  </si>
  <si>
    <t>pás tepelně izolační pro všechny druhy nezatížených izolací  λ=0,038-0,039 tl 100mm</t>
  </si>
  <si>
    <t>2090296811</t>
  </si>
  <si>
    <t>16,52*9,02*1,1</t>
  </si>
  <si>
    <t>141</t>
  </si>
  <si>
    <t>63150791</t>
  </si>
  <si>
    <t>pás tepelně izolační pro všechny druhy nezatížených izolací λ=0,038-0,039 tl 200mm</t>
  </si>
  <si>
    <t>-207632222</t>
  </si>
  <si>
    <t>142</t>
  </si>
  <si>
    <t>713121121</t>
  </si>
  <si>
    <t>Montáž tepelné izolace podlah rohožemi, pásy, deskami, dílci, bloky (izolační materiál ve specifikaci) kladenými volně dvouvrstvá</t>
  </si>
  <si>
    <t>515395204</t>
  </si>
  <si>
    <t>https://podminky.urs.cz/item/CS_URS_2024_02/713121121</t>
  </si>
  <si>
    <t>včetně zatažení pod finální obklad</t>
  </si>
  <si>
    <t>(75,4+13,34+7,7+6,96+4,02+6,35+6,33)*1,1</t>
  </si>
  <si>
    <t>143</t>
  </si>
  <si>
    <t>28375911</t>
  </si>
  <si>
    <t>deska EPS 150 pro konstrukce s vysokým zatížením λ=0,035 tl 70mm</t>
  </si>
  <si>
    <t>-540886170</t>
  </si>
  <si>
    <t>132,11*2*1,05</t>
  </si>
  <si>
    <t>144</t>
  </si>
  <si>
    <t>713191132</t>
  </si>
  <si>
    <t>Montáž tepelné izolace stavebních konstrukcí - doplňky a konstrukční součásti podlah, stropů vrchem nebo střech překrytí fólií separační z PE</t>
  </si>
  <si>
    <t>-29396598</t>
  </si>
  <si>
    <t>https://podminky.urs.cz/item/CS_URS_2024_02/713191132</t>
  </si>
  <si>
    <t>145</t>
  </si>
  <si>
    <t>998713201</t>
  </si>
  <si>
    <t>Přesun hmot pro izolace tepelné stanovený procentní sazbou (%) z ceny vodorovná dopravní vzdálenost do 50 m s užitím mechanizace v objektech výšky do 6 m</t>
  </si>
  <si>
    <t>2012733044</t>
  </si>
  <si>
    <t>https://podminky.urs.cz/item/CS_URS_2024_02/998713201</t>
  </si>
  <si>
    <t>762</t>
  </si>
  <si>
    <t>Konstrukce tesařské</t>
  </si>
  <si>
    <t>146</t>
  </si>
  <si>
    <t>762083121</t>
  </si>
  <si>
    <t>Impregnace řeziva máčením proti dřevokaznému hmyzu, houbám a plísním, třída ohrožení 1 a 2 (dřevo v interiéru)</t>
  </si>
  <si>
    <t>1529309249</t>
  </si>
  <si>
    <t>https://podminky.urs.cz/item/CS_URS_2024_02/762083121</t>
  </si>
  <si>
    <t>0,037+0,163+1,631+1,778+0,759</t>
  </si>
  <si>
    <t>147</t>
  </si>
  <si>
    <t>762086111</t>
  </si>
  <si>
    <t>Montáž kovových doplňkových konstrukcí (materiál ve specifikaci) hmotnosti prvku do 5 kg</t>
  </si>
  <si>
    <t>1239148080</t>
  </si>
  <si>
    <t>https://podminky.urs.cz/item/CS_URS_2024_02/762086111</t>
  </si>
  <si>
    <t>Poznámka k položce:_x000D_
kotvení, odhad</t>
  </si>
  <si>
    <t>148</t>
  </si>
  <si>
    <t>5531411</t>
  </si>
  <si>
    <t>dodávka zámečnické konstrukce pro kotvení krovu - pozednice a vaznice</t>
  </si>
  <si>
    <t>-1566926974</t>
  </si>
  <si>
    <t>40*1,1</t>
  </si>
  <si>
    <t>149</t>
  </si>
  <si>
    <t>762332631</t>
  </si>
  <si>
    <t>Montáž vázaných konstrukcí krovů střech pultových, sedlových, valbových, stanových čtvercového nebo obdélníkového půdorysu z lepených hranolů průřezové plochy do 120 cm2</t>
  </si>
  <si>
    <t>1905152181</t>
  </si>
  <si>
    <t>https://podminky.urs.cz/item/CS_URS_2021_01/762332631</t>
  </si>
  <si>
    <t>konzola</t>
  </si>
  <si>
    <t>2*0,8*2</t>
  </si>
  <si>
    <t>150</t>
  </si>
  <si>
    <t>61223210</t>
  </si>
  <si>
    <t>hranol konstrukční BSH vrstvený lepený pohledový</t>
  </si>
  <si>
    <t>-1186245750</t>
  </si>
  <si>
    <t>2*0,8*2*0,05*0,2*1,15</t>
  </si>
  <si>
    <t>151</t>
  </si>
  <si>
    <t>762332632</t>
  </si>
  <si>
    <t>Montáž vázaných konstrukcí krovů střech pultových, sedlových, valbových, stanových čtvercového nebo obdélníkového půdorysu z lepených hranolů průřezové plochy přes 120 do 224 cm2</t>
  </si>
  <si>
    <t>-1085365611</t>
  </si>
  <si>
    <t>https://podminky.urs.cz/item/CS_URS_2021_01/762332632</t>
  </si>
  <si>
    <t>vaznice</t>
  </si>
  <si>
    <t>1,6*2</t>
  </si>
  <si>
    <t>sloupek</t>
  </si>
  <si>
    <t>0,5*2+1,3*2</t>
  </si>
  <si>
    <t>152</t>
  </si>
  <si>
    <t>-2138552730</t>
  </si>
  <si>
    <t>1,6*2*0,14*0,16*1,15</t>
  </si>
  <si>
    <t>(0,5*2+1,3*2)*0,14*0,14*1,15</t>
  </si>
  <si>
    <t>153</t>
  </si>
  <si>
    <t>762332634</t>
  </si>
  <si>
    <t>Montáž vázaných konstrukcí krovů střech pultových, sedlových, valbových, stanových čtvercového nebo obdélníkového půdorysu z lepených hranolů průřezové plochy přes 288 do 450 cm2</t>
  </si>
  <si>
    <t>644436429</t>
  </si>
  <si>
    <t>https://podminky.urs.cz/item/CS_URS_2021_01/762332634</t>
  </si>
  <si>
    <t>Poznámka k položce:_x000D_
krokve</t>
  </si>
  <si>
    <t>krajní krokve</t>
  </si>
  <si>
    <t>11,8*3</t>
  </si>
  <si>
    <t xml:space="preserve">sloupek </t>
  </si>
  <si>
    <t>3,4*2</t>
  </si>
  <si>
    <t>154</t>
  </si>
  <si>
    <t>2119551374</t>
  </si>
  <si>
    <t>0,12*0,32*35,4*1,2</t>
  </si>
  <si>
    <t>0,14*0,14*3,4*2*1,1</t>
  </si>
  <si>
    <t>155</t>
  </si>
  <si>
    <t>762341013</t>
  </si>
  <si>
    <t>Bednění střech střech rovných sklonu do 60° s vyřezáním otvorů z dřevoštěpkových desek OSB šroubovaných na krokve na sraz, tloušťky desky 15 mm</t>
  </si>
  <si>
    <t>-1692853946</t>
  </si>
  <si>
    <t>https://podminky.urs.cz/item/CS_URS_2024_02/762341013</t>
  </si>
  <si>
    <t>dolní pásnice na přesazích - ramenáty</t>
  </si>
  <si>
    <t>(3*24+24+10*2)*2*0,2*0,5</t>
  </si>
  <si>
    <t>(2,0*21*2+0,5*21*2)*0,2</t>
  </si>
  <si>
    <t>156</t>
  </si>
  <si>
    <t>762341046</t>
  </si>
  <si>
    <t>Bednění střech střech rovných sklonu do 60° s vyřezáním otvorů z dřevoštěpkových desek OSB šroubovaných na rošt na pero a drážku, tloušťky desky 22 mm</t>
  </si>
  <si>
    <t>-807374181</t>
  </si>
  <si>
    <t>https://podminky.urs.cz/item/CS_URS_2024_02/762341046</t>
  </si>
  <si>
    <t>157</t>
  </si>
  <si>
    <t>762342216</t>
  </si>
  <si>
    <t>Montáž laťování střech jednoduchých sklonu do 60° při osové vzdálenosti latí přes 360 do 600 mm</t>
  </si>
  <si>
    <t>1668655934</t>
  </si>
  <si>
    <t>https://podminky.urs.cz/item/CS_URS_2024_02/762342216</t>
  </si>
  <si>
    <t>nezateplená část střechy - zavěšené latě</t>
  </si>
  <si>
    <t>16,52*(0,55+0,5)+16,52*(2,1+0,5)+11,52*0,5*2+11,52*(1,5+0,5)</t>
  </si>
  <si>
    <t>158</t>
  </si>
  <si>
    <t>60514114</t>
  </si>
  <si>
    <t>řezivo jehličnaté lať impregnovaná dl 4 m</t>
  </si>
  <si>
    <t>839919749</t>
  </si>
  <si>
    <t>0,04*0,05*94,858*4</t>
  </si>
  <si>
    <t>159</t>
  </si>
  <si>
    <t>762395000</t>
  </si>
  <si>
    <t>Spojovací prostředky krovů, bednění a laťování, nadstřešních konstrukcí svorníky, prkna, hřebíky, pásová ocel, vruty</t>
  </si>
  <si>
    <t>-614051634</t>
  </si>
  <si>
    <t>https://podminky.urs.cz/item/CS_URS_2024_02/762395000</t>
  </si>
  <si>
    <t>0,037+0,163+1,631+44,2*0,015+218,536*0,022+0,759</t>
  </si>
  <si>
    <t>160</t>
  </si>
  <si>
    <t>-2042550292</t>
  </si>
  <si>
    <t>5,709+7,379</t>
  </si>
  <si>
    <t>161</t>
  </si>
  <si>
    <t>762123120</t>
  </si>
  <si>
    <t>Montáž konstrukce stěn a příček vázaných z fošen, hranolů, hranolků pomocí tesařských spojů průřezové plochy přes 100 do 144 cm2</t>
  </si>
  <si>
    <t>-713530277</t>
  </si>
  <si>
    <t>https://podminky.urs.cz/item/CS_URS_2024_02/762123120</t>
  </si>
  <si>
    <t>Poznámka k položce:_x000D_
KVH C24 - 40/200 - stojky</t>
  </si>
  <si>
    <t>obvodová stěna - prvky KVH</t>
  </si>
  <si>
    <t>3,2*36+1,0*9+0,3*9+2,04*3</t>
  </si>
  <si>
    <t>3,2*21+1,0*4+0,3*4+1,61*2</t>
  </si>
  <si>
    <t>3,2*31+0,84*2+0,8*4+0,3*2</t>
  </si>
  <si>
    <t>3,2*35+1,0*9+0,3*12+2,04*3</t>
  </si>
  <si>
    <t>162</t>
  </si>
  <si>
    <t>762123110</t>
  </si>
  <si>
    <t>Montáž konstrukce stěn a příček vázaných z fošen, hranolů, hranolků pomocí tesařských spojů průřezové plochy do 100 cm2</t>
  </si>
  <si>
    <t>353822704</t>
  </si>
  <si>
    <t>https://podminky.urs.cz/item/CS_URS_2024_02/762123110</t>
  </si>
  <si>
    <t>Poznámka k položce:_x000D_
KVH C24 - 40/180 - stojky</t>
  </si>
  <si>
    <t>vnitřní stěna - prvky KVH</t>
  </si>
  <si>
    <t>3,2*23+0,8*3</t>
  </si>
  <si>
    <t>163</t>
  </si>
  <si>
    <t>411078349</t>
  </si>
  <si>
    <t>Poznámka k položce:_x000D_
dřevo S10 C22 40/200 - prahy a věnce</t>
  </si>
  <si>
    <t>f 40/200 vnější stěna</t>
  </si>
  <si>
    <t>(16,1*2+16,6*3+2,0*2)</t>
  </si>
  <si>
    <t>8,6*2*2+8,6*3*2</t>
  </si>
  <si>
    <t>16,1*2+16,1*3</t>
  </si>
  <si>
    <t>164</t>
  </si>
  <si>
    <t>-372297775</t>
  </si>
  <si>
    <t>Poznámka k položce:_x000D_
dřevo S10 C22 40/180 - prahy a věnce</t>
  </si>
  <si>
    <t>f 40/200 vnitřní stěna</t>
  </si>
  <si>
    <t>8,6*2+8,6*3</t>
  </si>
  <si>
    <t>165</t>
  </si>
  <si>
    <t>1392058495</t>
  </si>
  <si>
    <t>Poznámka k položce:_x000D_
dřevo S10 C22 40/240 - překlady</t>
  </si>
  <si>
    <t>Překlady 40/240</t>
  </si>
  <si>
    <t>3*(1,1*2+1,2)</t>
  </si>
  <si>
    <t>1*(2,0*7+1,6*2+1,1*2+0,8*2)</t>
  </si>
  <si>
    <t>166</t>
  </si>
  <si>
    <t>762123130</t>
  </si>
  <si>
    <t>Montáž konstrukce stěn a příček vázaných z fošen, hranolů, hranolků pomocí tesařských spojů průřezové plochy přes 144 do 224 cm2</t>
  </si>
  <si>
    <t>2058886754</t>
  </si>
  <si>
    <t>https://podminky.urs.cz/item/CS_URS_2024_02/762123130</t>
  </si>
  <si>
    <t>Poznámka k položce:_x000D_
dřevo S10 C22 80/240 - překlady</t>
  </si>
  <si>
    <t>Překlady 80/240</t>
  </si>
  <si>
    <t>2*(2,0*7+1,6*2+1,1*2+0,8*2)</t>
  </si>
  <si>
    <t>167</t>
  </si>
  <si>
    <t>762822130</t>
  </si>
  <si>
    <t>Montáž stropních trámů z hraněného a polohraněného řeziva s trámovými výměnami, průřezové plochy přes 288 do 450 cm2</t>
  </si>
  <si>
    <t>287583280</t>
  </si>
  <si>
    <t>https://podminky.urs.cz/item/CS_URS_2024_02/762822130</t>
  </si>
  <si>
    <t>Poznámka k položce:_x000D_
dřevo S10 C22 200/160 - trámy</t>
  </si>
  <si>
    <t>řezivo 140/160</t>
  </si>
  <si>
    <t>2,0*2</t>
  </si>
  <si>
    <t>řezivo 50/200</t>
  </si>
  <si>
    <t>0,8*2</t>
  </si>
  <si>
    <t>168</t>
  </si>
  <si>
    <t>60512135</t>
  </si>
  <si>
    <t>řezivo stavební hranol</t>
  </si>
  <si>
    <t>-729023161</t>
  </si>
  <si>
    <t>0,06*0,2*252,5*1,2</t>
  </si>
  <si>
    <t>0,06*0,2*43,0*1,2</t>
  </si>
  <si>
    <t>0,04*0,24*31,2*1,2</t>
  </si>
  <si>
    <t>0,08*0,24*42*1,2</t>
  </si>
  <si>
    <t>0,14*0,16*4,0*1,2</t>
  </si>
  <si>
    <t>0,05*0,2*1,6*1,2</t>
  </si>
  <si>
    <t>169</t>
  </si>
  <si>
    <t>61223263</t>
  </si>
  <si>
    <t>hranol konstrukční KVH lepený průřezu 80x80-280mm nepohledový</t>
  </si>
  <si>
    <t>1575181347</t>
  </si>
  <si>
    <t>0,06*0,2*444,04*1,2</t>
  </si>
  <si>
    <t>0,06*0,18*76*1,2</t>
  </si>
  <si>
    <t>170</t>
  </si>
  <si>
    <t>762195000</t>
  </si>
  <si>
    <t>Spojovací prostředky stěn a příček hřebíky, svorníky, fixační prkna</t>
  </si>
  <si>
    <t>410132811</t>
  </si>
  <si>
    <t>https://podminky.urs.cz/item/CS_URS_2024_02/762195000</t>
  </si>
  <si>
    <t>Poznámka k položce:_x000D_
včetně kotvení základového prahu k základu kotvami  HIT-HY a úhelníkem WKR 285</t>
  </si>
  <si>
    <t>171</t>
  </si>
  <si>
    <t>767995112</t>
  </si>
  <si>
    <t>Montáž ostatních atypických zámečnických konstrukcí hmotnosti přes 5 do 10 kg</t>
  </si>
  <si>
    <t>1791529444</t>
  </si>
  <si>
    <t>https://podminky.urs.cz/item/CS_URS_2024_02/767995112</t>
  </si>
  <si>
    <t>Poznámka k položce:_x000D_
odhad</t>
  </si>
  <si>
    <t>172</t>
  </si>
  <si>
    <t>553410000</t>
  </si>
  <si>
    <t>rámový roh  včetně kolíků se závitem</t>
  </si>
  <si>
    <t>237167724</t>
  </si>
  <si>
    <t>60*1,1</t>
  </si>
  <si>
    <t>173</t>
  </si>
  <si>
    <t>763520000</t>
  </si>
  <si>
    <t>Vazníková konstrukce -vaznik včetně vykonzolování - dodávka a montáž včetně impregnace, dopravy, výrobní dokumentace</t>
  </si>
  <si>
    <t>-616791092</t>
  </si>
  <si>
    <t>174</t>
  </si>
  <si>
    <t>763734111</t>
  </si>
  <si>
    <t>Montáž střešní konstrukce do 10 m výšky římsy opláštění střechy, štítů, říms, dýmníků a světlíkových obrub z ostatních prvků, krokví, vaznic, ztužidel, zavětrování, průřezové plochy do 50 cm2</t>
  </si>
  <si>
    <t>788855871</t>
  </si>
  <si>
    <t>https://podminky.urs.cz/item/CS_URS_2021_01/763734111</t>
  </si>
  <si>
    <t>ztužidlový pás, stabilizace spodní pásnice</t>
  </si>
  <si>
    <t>2,0*6*2+2,0*5*2+1,5*2*2+11,52*4*2+0,8*(5*2+8*2)</t>
  </si>
  <si>
    <t>16,52*5</t>
  </si>
  <si>
    <t>věncovka</t>
  </si>
  <si>
    <t>3*(18,52*2+11,52*2)</t>
  </si>
  <si>
    <t>175</t>
  </si>
  <si>
    <t>60512125</t>
  </si>
  <si>
    <t>hranol stavební řezivo průřezu do 120cm2 do dl 6m</t>
  </si>
  <si>
    <t>1525753057</t>
  </si>
  <si>
    <t>zvýšení prořezu pro výrobu ztužidlových pásů v dílně</t>
  </si>
  <si>
    <t>(2,0*6*2+2,0*5*2+1,5*2*2+11,52*4*2+0,8*(5*2+8*2))*0,06*0,06*1,2</t>
  </si>
  <si>
    <t>3*(18,52*2+11,52*2)*0,04*0,2*1,1</t>
  </si>
  <si>
    <t>176</t>
  </si>
  <si>
    <t>60514106</t>
  </si>
  <si>
    <t>řezivo jehličnaté lať pevnostní třída S10-13 průřez 40x60mm</t>
  </si>
  <si>
    <t>-224413450</t>
  </si>
  <si>
    <t>stabilizace pásnice</t>
  </si>
  <si>
    <t>16,52*5*0,4*0,06*1,1</t>
  </si>
  <si>
    <t>177</t>
  </si>
  <si>
    <t>762429001</t>
  </si>
  <si>
    <t>Obložení stropů nebo střešních podhledů montáž roštu podkladového</t>
  </si>
  <si>
    <t>-541795374</t>
  </si>
  <si>
    <t>https://podminky.urs.cz/item/CS_URS_2024_02/762429001</t>
  </si>
  <si>
    <t>Poznámka k položce:_x000D_
pro izolaci pod vazníky</t>
  </si>
  <si>
    <t xml:space="preserve">rošt pod vazníky v=100mm </t>
  </si>
  <si>
    <t>7,98*15,48*2</t>
  </si>
  <si>
    <t>178</t>
  </si>
  <si>
    <t>905250436</t>
  </si>
  <si>
    <t>255,095*0,1*0,04*2*1,2</t>
  </si>
  <si>
    <t>179</t>
  </si>
  <si>
    <t>762795000</t>
  </si>
  <si>
    <t>Spojovací prostředky prostorových vázaných konstrukcí hřebíky, svorníky, fixační prkna</t>
  </si>
  <si>
    <t>-1908424940</t>
  </si>
  <si>
    <t>https://podminky.urs.cz/item/CS_URS_2024_02/762795000</t>
  </si>
  <si>
    <t>2,29+2,181+2,449</t>
  </si>
  <si>
    <t>180</t>
  </si>
  <si>
    <t>762431033</t>
  </si>
  <si>
    <t>Obložení stěn z dřevoštěpkových desek OSB přibíjených na pero a drážku broušených, tloušťky desky 15 mm</t>
  </si>
  <si>
    <t>-951866251</t>
  </si>
  <si>
    <t>https://podminky.urs.cz/item/CS_URS_2024_02/762431033</t>
  </si>
  <si>
    <t>Poznámka k položce:_x000D_
vnitřní stěna  oboustranně</t>
  </si>
  <si>
    <t>vnitřní nosná stěna F1.2</t>
  </si>
  <si>
    <t>3,4*7,98-(0,9*1,97+0,8*1,97*2)</t>
  </si>
  <si>
    <t>181</t>
  </si>
  <si>
    <t>-1456650463</t>
  </si>
  <si>
    <t>Poznámka k položce:_x000D_
vnější stěna F2 zevnitř</t>
  </si>
  <si>
    <t>obvod vnitřní strana F1.1</t>
  </si>
  <si>
    <t>3,4*(15,655*2+8,155*2)+1,261*8,55*0,5*2</t>
  </si>
  <si>
    <t>182</t>
  </si>
  <si>
    <t>762431033.1</t>
  </si>
  <si>
    <t>Obložení stěn z desek DHF tl 15 mm na pero a drážku přibíjených včetně dodávky materiálu</t>
  </si>
  <si>
    <t>-1363191309</t>
  </si>
  <si>
    <t>Poznámka k položce:_x000D_
vnější stěna F2 exteriér</t>
  </si>
  <si>
    <t>obvod vnější strana F1.1</t>
  </si>
  <si>
    <t>3,614*16,085+4,65*16,085+(3,614+4,65)*0,5*8,585*2</t>
  </si>
  <si>
    <t>183</t>
  </si>
  <si>
    <t>762495000</t>
  </si>
  <si>
    <t>Spojovací prostředky olištování spár, obložení stropů, střešních podhledů a stěn hřebíky, vruty</t>
  </si>
  <si>
    <t>2095052626</t>
  </si>
  <si>
    <t>https://podminky.urs.cz/item/CS_URS_2024_02/762495000</t>
  </si>
  <si>
    <t>141,06+172,243</t>
  </si>
  <si>
    <t>184</t>
  </si>
  <si>
    <t>998762201</t>
  </si>
  <si>
    <t>Přesun hmot pro konstrukce tesařské stanovený procentní sazbou (%) z ceny vodorovná dopravní vzdálenost do 50 m základní v objektech výšky do 6 m</t>
  </si>
  <si>
    <t>-2011300144</t>
  </si>
  <si>
    <t>https://podminky.urs.cz/item/CS_URS_2024_02/998762201</t>
  </si>
  <si>
    <t>763</t>
  </si>
  <si>
    <t>Konstrukce suché výstavby</t>
  </si>
  <si>
    <t>185</t>
  </si>
  <si>
    <t>763131531</t>
  </si>
  <si>
    <t>Podhled ze sádrokartonových desek jednovrstvá zavěšená spodní konstrukce z ocelových profilů CD, UD jednoduše opláštěná deskou protipožární DF, tl. 12,5 mm, bez izolace, EI 15</t>
  </si>
  <si>
    <t>2144251187</t>
  </si>
  <si>
    <t>https://podminky.urs.cz/item/CS_URS_2024_02/763131531</t>
  </si>
  <si>
    <t>75,35+13,34+7,7+6,96+4,02+6,35+6,33</t>
  </si>
  <si>
    <t>186</t>
  </si>
  <si>
    <t>763131452</t>
  </si>
  <si>
    <t>Podhled ze sádrokartonových desek dvouvrstvá zavěšená spodní konstrukce z ocelových profilů CD, UD jednoduše opláštěná deskou impregnovanou H2, tl. 12,5 mm, s izolací</t>
  </si>
  <si>
    <t>1896761162</t>
  </si>
  <si>
    <t>https://podminky.urs.cz/item/CS_URS_2024_02/763131452</t>
  </si>
  <si>
    <t>4,02+6,35+6,33</t>
  </si>
  <si>
    <t>187</t>
  </si>
  <si>
    <t>763131714</t>
  </si>
  <si>
    <t>Podhled ze sádrokartonových desek ostatní práce a konstrukce na podhledech ze sádrokartonových desek základní penetrační nátěr</t>
  </si>
  <si>
    <t>-1581952873</t>
  </si>
  <si>
    <t>https://podminky.urs.cz/item/CS_URS_2024_02/763131714</t>
  </si>
  <si>
    <t>120,05+16,7</t>
  </si>
  <si>
    <t>188</t>
  </si>
  <si>
    <t>763131751</t>
  </si>
  <si>
    <t>Podhled ze sádrokartonových desek ostatní práce a konstrukce na podhledech ze sádrokartonových desek montáž parotěsné zábrany</t>
  </si>
  <si>
    <t>-2116304420</t>
  </si>
  <si>
    <t>https://podminky.urs.cz/item/CS_URS_2024_02/763131751</t>
  </si>
  <si>
    <t>189</t>
  </si>
  <si>
    <t>28329027</t>
  </si>
  <si>
    <t>fólie PE vyztužená Al vrstvou pro parotěsnou vrstvu 150g/m2</t>
  </si>
  <si>
    <t>-1711201011</t>
  </si>
  <si>
    <t>136,75</t>
  </si>
  <si>
    <t>136,75*1,1235 'Přepočtené koeficientem množství</t>
  </si>
  <si>
    <t>190</t>
  </si>
  <si>
    <t>763131752</t>
  </si>
  <si>
    <t>Podhled ze sádrokartonových desek ostatní práce a konstrukce na podhledech ze sádrokartonových desek montáž jedné vrstvy tepelné izolace</t>
  </si>
  <si>
    <t>-237185730</t>
  </si>
  <si>
    <t>https://podminky.urs.cz/item/CS_URS_2024_02/763131752</t>
  </si>
  <si>
    <t>191</t>
  </si>
  <si>
    <t>63152143</t>
  </si>
  <si>
    <t>pás tepelně izolační univerzální λ=0,038-0,039 tl 60mm</t>
  </si>
  <si>
    <t>682336884</t>
  </si>
  <si>
    <t>136,75*1,05 'Přepočtené koeficientem množství</t>
  </si>
  <si>
    <t>192</t>
  </si>
  <si>
    <t>763121621</t>
  </si>
  <si>
    <t>Stěna předsazená ze sádrokartonových desek montáž desek na nosnou konstrukci, tl. 12,5 mm</t>
  </si>
  <si>
    <t>1133646285</t>
  </si>
  <si>
    <t>https://podminky.urs.cz/item/CS_URS_2024_02/763121621</t>
  </si>
  <si>
    <t>F1.2 na OSB</t>
  </si>
  <si>
    <t>3,08*7,98-(0,9*1,97+0,8*1,97*2)</t>
  </si>
  <si>
    <t>193</t>
  </si>
  <si>
    <t>59030021</t>
  </si>
  <si>
    <t>deska SDK A tl 12,5mm</t>
  </si>
  <si>
    <t>-1551862965</t>
  </si>
  <si>
    <t>19,653</t>
  </si>
  <si>
    <t>19,653*1,05 'Přepočtené koeficientem množství</t>
  </si>
  <si>
    <t>194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</si>
  <si>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</si>
  <si>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</si>
  <si>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149389953</t>
  </si>
  <si>
    <t>https://podminky.urs.cz/item/CS_URS_2024_02/763121413</t>
  </si>
  <si>
    <t>nosné stěny - obvod F1.1</t>
  </si>
  <si>
    <t>3,08*(13,015*2+2,215*2+7,98*2)*1,1</t>
  </si>
  <si>
    <t>-(1,8*1,6*6+1,4*1,6*2+0,6*1,1*2+0,9*2,2*2+1,8*2,55)</t>
  </si>
  <si>
    <t>195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</si>
  <si>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</si>
  <si>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</si>
  <si>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1627974050</t>
  </si>
  <si>
    <t>https://podminky.urs.cz/item/CS_URS_2024_02/763121424</t>
  </si>
  <si>
    <t>F1.2 od sociálek</t>
  </si>
  <si>
    <t>3,08*(1,84+1,5*2+1,3*2)-(0,9*1,97+0,8*1,97*2)</t>
  </si>
  <si>
    <t>196</t>
  </si>
  <si>
    <t>763182313</t>
  </si>
  <si>
    <t>Výplně otvorů konstrukcí ze sádrokartonových desek ostění oken z desek hloubky do 0,3 m</t>
  </si>
  <si>
    <t>-1631566178</t>
  </si>
  <si>
    <t>https://podminky.urs.cz/item/CS_URS_2024_02/763182313</t>
  </si>
  <si>
    <t>(1,8*6+1,6*12+1,4*2+1,6*4+0,6*2+1,0*4+0,9*2+2,02*4+1,8+2,55*2)</t>
  </si>
  <si>
    <t>197</t>
  </si>
  <si>
    <t>763121714</t>
  </si>
  <si>
    <t>Stěna předsazená ze sádrokartonových desek ostatní konstrukce a práce na předsazených stěnách ze sádrokartonových desek základní penetrační nátěr</t>
  </si>
  <si>
    <t>-1985770363</t>
  </si>
  <si>
    <t>https://podminky.urs.cz/item/CS_URS_2024_02/763121714</t>
  </si>
  <si>
    <t>19,653+125,641+17,99+61,18*0,2</t>
  </si>
  <si>
    <t>198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</si>
  <si>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</si>
  <si>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</si>
  <si>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-1752155019</t>
  </si>
  <si>
    <t>https://podminky.urs.cz/item/CS_URS_2024_02/763111314</t>
  </si>
  <si>
    <t>F1.3</t>
  </si>
  <si>
    <t>3,08*(4,39+3,5*2)-0,9*1,97-0,8*1,97</t>
  </si>
  <si>
    <t>199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</si>
  <si>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</si>
  <si>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</si>
  <si>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401654393</t>
  </si>
  <si>
    <t>https://podminky.urs.cz/item/CS_URS_2024_02/763111333</t>
  </si>
  <si>
    <t>3,08*(2,19*2+1,5*2)-0,7*1,97*4</t>
  </si>
  <si>
    <t>200</t>
  </si>
  <si>
    <t>121901776</t>
  </si>
  <si>
    <t>F1.4</t>
  </si>
  <si>
    <t>3,08*2,19</t>
  </si>
  <si>
    <t>201</t>
  </si>
  <si>
    <t>763111611</t>
  </si>
  <si>
    <t>Příčka ze sádrokartonových desek montáž nosné konstrukce</t>
  </si>
  <si>
    <t>-1834257821</t>
  </si>
  <si>
    <t>https://podminky.urs.cz/item/CS_URS_2024_02/763111611</t>
  </si>
  <si>
    <t>dopočet na zdvojení profilů</t>
  </si>
  <si>
    <t>6,745</t>
  </si>
  <si>
    <t>202</t>
  </si>
  <si>
    <t>59030042</t>
  </si>
  <si>
    <t>profil vodící stěnový UW 50</t>
  </si>
  <si>
    <t>303537991</t>
  </si>
  <si>
    <t>0,84*6,745</t>
  </si>
  <si>
    <t>203</t>
  </si>
  <si>
    <t>59030045</t>
  </si>
  <si>
    <t>profil stěnový CW 50</t>
  </si>
  <si>
    <t>1866982919</t>
  </si>
  <si>
    <t>2*6,745</t>
  </si>
  <si>
    <t>204</t>
  </si>
  <si>
    <t>763112315</t>
  </si>
  <si>
    <t>Příčka mezibytová ze sádrokartonových desek s nosnou konstrukcí ze zdvojených ocelových profilů UW, CW opláštěná deskami standardními H tl. 12,5 mm s dvojitou izolací,příčka tl. 200 mm, profil 75+100, Rw do 64 dB</t>
  </si>
  <si>
    <t>-71018909</t>
  </si>
  <si>
    <t>https://podminky.urs.cz/item/CS_URS_2024_02/763112315</t>
  </si>
  <si>
    <t>F1.5</t>
  </si>
  <si>
    <t>205</t>
  </si>
  <si>
    <t>63150966</t>
  </si>
  <si>
    <t>pás tepelně izolační příčkový akustický λ=0,036-0,037 tl 50mm</t>
  </si>
  <si>
    <t>-1694251091</t>
  </si>
  <si>
    <t>odpočet izolace v položce</t>
  </si>
  <si>
    <t>-(31,732+17,214+6,745*2)*1,02</t>
  </si>
  <si>
    <t>206</t>
  </si>
  <si>
    <t>63150970</t>
  </si>
  <si>
    <t>pás tepelně izolační příčkový akustický λ=0,036-0,037 tl 60mm</t>
  </si>
  <si>
    <t>938422214</t>
  </si>
  <si>
    <t>přípočet na zesílení izolace</t>
  </si>
  <si>
    <t>(31,732+17,214+6,745*2)*1,02</t>
  </si>
  <si>
    <t>207</t>
  </si>
  <si>
    <t>763111717</t>
  </si>
  <si>
    <t>Příčka ze sádrokartonových desek ostatní konstrukce a práce na příčkách ze sádrokartonových desek základní penetrační nátěr (oboustranný)</t>
  </si>
  <si>
    <t>1115711782</t>
  </si>
  <si>
    <t>https://podminky.urs.cz/item/CS_URS_2024_02/763111717</t>
  </si>
  <si>
    <t>31,732+17,214+6,745*2</t>
  </si>
  <si>
    <t>208</t>
  </si>
  <si>
    <t>763111722</t>
  </si>
  <si>
    <t>Příčka ze sádrokartonových desek ostatní konstrukce a práce na příčkách ze sádrokartonových desek ochrana rohů úhelníky pozinkované</t>
  </si>
  <si>
    <t>1953902022</t>
  </si>
  <si>
    <t>https://podminky.urs.cz/item/CS_URS_2024_02/763111722</t>
  </si>
  <si>
    <t>3,08+2,2*4+0,9*2+0,6*2+1,1*4+1,8*7+1,6*12+2,55*2+1,4*2+1,6*8</t>
  </si>
  <si>
    <t>209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</si>
  <si>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</si>
  <si>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</si>
  <si>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1043954884</t>
  </si>
  <si>
    <t>https://podminky.urs.cz/item/CS_URS_2024_02/998763401</t>
  </si>
  <si>
    <t>764</t>
  </si>
  <si>
    <t>Konstrukce klempířské</t>
  </si>
  <si>
    <t>210</t>
  </si>
  <si>
    <t>764011404</t>
  </si>
  <si>
    <t>Podkladní plech z pozinkovaného plechu tloušťky 0,55 mm rš 330 mm</t>
  </si>
  <si>
    <t>1426897491</t>
  </si>
  <si>
    <t>https://podminky.urs.cz/item/CS_URS_2024_02/764011404</t>
  </si>
  <si>
    <t>18,52*2+11,8*2</t>
  </si>
  <si>
    <t>211</t>
  </si>
  <si>
    <t>764212636</t>
  </si>
  <si>
    <t>Oplechování střešních prvků z pozinkovaného plechu s povrchovou úpravou štítu závětrnou lištou rš 500 mm</t>
  </si>
  <si>
    <t>1354430062</t>
  </si>
  <si>
    <t>https://podminky.urs.cz/item/CS_URS_2024_02/764212636</t>
  </si>
  <si>
    <t>11,8*2+18,52</t>
  </si>
  <si>
    <t>212</t>
  </si>
  <si>
    <t>764212664</t>
  </si>
  <si>
    <t>Oplechování střešních prvků z pozinkovaného plechu s povrchovou úpravou okapu střechy rovné okapovým plechem rš 330 mm</t>
  </si>
  <si>
    <t>1858187212</t>
  </si>
  <si>
    <t>https://podminky.urs.cz/item/CS_URS_2024_02/764212664</t>
  </si>
  <si>
    <t>18,52</t>
  </si>
  <si>
    <t>213</t>
  </si>
  <si>
    <t>764216604</t>
  </si>
  <si>
    <t>Oplechování parapetů z pozinkovaného plechu s povrchovou úpravou rovných mechanicky kotvené, bez rohů rš 330 mm</t>
  </si>
  <si>
    <t>1280906778</t>
  </si>
  <si>
    <t>https://podminky.urs.cz/item/CS_URS_2024_02/764216604</t>
  </si>
  <si>
    <t>1,8*6+1,4*2+0,6*2</t>
  </si>
  <si>
    <t>214</t>
  </si>
  <si>
    <t>764511612</t>
  </si>
  <si>
    <t>Žlab podokapní z pozinkovaného plechu s povrchovou úpravou včetně háků a čel hranatý rš 330 mm</t>
  </si>
  <si>
    <t>-1725249360</t>
  </si>
  <si>
    <t>https://podminky.urs.cz/item/CS_URS_2024_02/764511612</t>
  </si>
  <si>
    <t>215</t>
  </si>
  <si>
    <t>76451862X</t>
  </si>
  <si>
    <t>Svody kruhové včetně objímek, kolen, odskoků z Pz s povrchovou úpravou hranatý průměru 100 mm</t>
  </si>
  <si>
    <t>-30082416</t>
  </si>
  <si>
    <t>4,2*2</t>
  </si>
  <si>
    <t>216</t>
  </si>
  <si>
    <t>764511662</t>
  </si>
  <si>
    <t>Žlab podokapní z pozinkovaného plechu s povrchovou úpravou kotlík hranatý, rš žlabu/průměr svodu 330/100 mm</t>
  </si>
  <si>
    <t>-2001291761</t>
  </si>
  <si>
    <t>https://podminky.urs.cz/item/CS_URS_2024_02/764511662</t>
  </si>
  <si>
    <t>217</t>
  </si>
  <si>
    <t>998764201</t>
  </si>
  <si>
    <t>Přesun hmot pro konstrukce klempířské stanovený procentní sazbou (%) z ceny vodorovná dopravní vzdálenost do 50 m s užitím mechanizace v objektech výšky do 6 m</t>
  </si>
  <si>
    <t>1394028194</t>
  </si>
  <si>
    <t>https://podminky.urs.cz/item/CS_URS_2024_02/998764201</t>
  </si>
  <si>
    <t>766</t>
  </si>
  <si>
    <t>Konstrukce truhlářské</t>
  </si>
  <si>
    <t>218</t>
  </si>
  <si>
    <t>766411223</t>
  </si>
  <si>
    <t>Montáž obložení stěn palubkami na pero a drážku plochy do 5 m2 modřínovými, šířky přes 80 do 100 mm</t>
  </si>
  <si>
    <t>-1157252270</t>
  </si>
  <si>
    <t>https://podminky.urs.cz/item/CS_URS_2024_02/766411223</t>
  </si>
  <si>
    <t>219</t>
  </si>
  <si>
    <t>61191157</t>
  </si>
  <si>
    <t>palubky obkladové sibiřský modřín profil klasický 19x121mm jakost A/B</t>
  </si>
  <si>
    <t>-606543825</t>
  </si>
  <si>
    <t>168,859*1,1 'Přepočtené koeficientem množství</t>
  </si>
  <si>
    <t>220</t>
  </si>
  <si>
    <t>766417513</t>
  </si>
  <si>
    <t>Montáž provětrávané fasády z dřevěných profilů podkladového roštu dvojitého pro svislé profily</t>
  </si>
  <si>
    <t>-371958958</t>
  </si>
  <si>
    <t>https://podminky.urs.cz/item/CS_URS_2024_02/766417513</t>
  </si>
  <si>
    <t>obvod -  zateplení F1.1</t>
  </si>
  <si>
    <t xml:space="preserve">vodorovný </t>
  </si>
  <si>
    <t>(16,52*2+9,02*2)*4+16,52+4,57+1,6*2+3,35+1,32+0,69+4,21+1,11+1,65+1,6*2+3,36+0,585+0,935+0,94+1,0+2,56</t>
  </si>
  <si>
    <t>9,02*5+4,5-0,9*2*2+9,02*5+4,5-1,4*2</t>
  </si>
  <si>
    <t>svislý</t>
  </si>
  <si>
    <t>4,45*15+0,95*3+1,9*4+3,4*15+0,95*6</t>
  </si>
  <si>
    <t>4,0*(9+12)+0,95*2+1,0*21,5*4</t>
  </si>
  <si>
    <t>221</t>
  </si>
  <si>
    <t>1879678517</t>
  </si>
  <si>
    <t>652,12*0,05*0,08*1,15</t>
  </si>
  <si>
    <t>222</t>
  </si>
  <si>
    <t>766417523</t>
  </si>
  <si>
    <t>Montáž provětrávané fasády z dřevěných profilů difúzní paropropustné fólie s lepenými přesahy</t>
  </si>
  <si>
    <t>659523767</t>
  </si>
  <si>
    <t>https://podminky.urs.cz/item/CS_URS_2024_02/766417523</t>
  </si>
  <si>
    <t>223</t>
  </si>
  <si>
    <t>28329040</t>
  </si>
  <si>
    <t>fólie PES difuzně propustná fasádní (spára max 50 mm, max. 50% plochy), 270 g/m2</t>
  </si>
  <si>
    <t>-331536231</t>
  </si>
  <si>
    <t>168,859*1,111 'Přepočtené koeficientem množství</t>
  </si>
  <si>
    <t>224</t>
  </si>
  <si>
    <t>766417531</t>
  </si>
  <si>
    <t>Montáž provětrávané fasády z dřevěných profilů obložení ostění, parapetu a nadpraží</t>
  </si>
  <si>
    <t>-931158498</t>
  </si>
  <si>
    <t>https://podminky.urs.cz/item/CS_URS_2024_02/766417531</t>
  </si>
  <si>
    <t>(1,8*6+1,6*12+1,4*2+1,6*4+0,6*2+1,0*4+0,9*2+2,02*4+1,8+2,55*2)*0,2</t>
  </si>
  <si>
    <t>225</t>
  </si>
  <si>
    <t>61191160</t>
  </si>
  <si>
    <t>palubky obkladové sibiřský modřín profil rhombus 20x95mm jakost A/B</t>
  </si>
  <si>
    <t>-526779506</t>
  </si>
  <si>
    <t>12,236</t>
  </si>
  <si>
    <t>12,236*1,15 'Přepočtené koeficientem množství</t>
  </si>
  <si>
    <t>226</t>
  </si>
  <si>
    <t>766421224</t>
  </si>
  <si>
    <t>Montáž obložení podhledů jednoduchých palubkami na pero a drážku modřínovými, šířky přes 100 mm</t>
  </si>
  <si>
    <t>1548689188</t>
  </si>
  <si>
    <t>https://podminky.urs.cz/item/CS_URS_2024_02/766421224</t>
  </si>
  <si>
    <t>římsa</t>
  </si>
  <si>
    <t>(18,52*(0,55+0,5)+18,52*(2,1+0,5)+11,52*0,5*2+11,52*(1,5+0,5))</t>
  </si>
  <si>
    <t>227</t>
  </si>
  <si>
    <t>1104914392</t>
  </si>
  <si>
    <t>102,158</t>
  </si>
  <si>
    <t>102,158*1,1 'Přepočtené koeficientem množství</t>
  </si>
  <si>
    <t>228</t>
  </si>
  <si>
    <t>766427112</t>
  </si>
  <si>
    <t>Montáž obložení podhledů rošt podkladový</t>
  </si>
  <si>
    <t>-2109968918</t>
  </si>
  <si>
    <t>https://podminky.urs.cz/item/CS_URS_2024_02/766427112</t>
  </si>
  <si>
    <t>102,158*4</t>
  </si>
  <si>
    <t>229</t>
  </si>
  <si>
    <t>162078635</t>
  </si>
  <si>
    <t>408,632*0,04*0,06*1,2</t>
  </si>
  <si>
    <t>230</t>
  </si>
  <si>
    <t>7666211</t>
  </si>
  <si>
    <t>Mont+dod okno plast antracit+bílá 1800/1600 zasklení izolační trojsklo</t>
  </si>
  <si>
    <t>1641625383</t>
  </si>
  <si>
    <t>231</t>
  </si>
  <si>
    <t>7666212</t>
  </si>
  <si>
    <t>Mont+dod okno plast antracit+bílá 1400/1600 zasklení izolační trojsklo</t>
  </si>
  <si>
    <t>1454191418</t>
  </si>
  <si>
    <t>232</t>
  </si>
  <si>
    <t>7666213</t>
  </si>
  <si>
    <t>Mont+dod okno plast antracit+bílá 600/1100 zasklení izolační trojsklo</t>
  </si>
  <si>
    <t>-938179430</t>
  </si>
  <si>
    <t>233</t>
  </si>
  <si>
    <t>7666219</t>
  </si>
  <si>
    <t>Mont+dod dveřevstupní plast otvír1 křídlo částečně prosklené antracit+bílá 1700/2470 zasklení izolační trojsklo 0,5</t>
  </si>
  <si>
    <t>274406070</t>
  </si>
  <si>
    <t>234</t>
  </si>
  <si>
    <t>7666220</t>
  </si>
  <si>
    <t>Mont+dod vstup plast otvír antracit+bílá 800/2100 plné</t>
  </si>
  <si>
    <t>1131952516</t>
  </si>
  <si>
    <t>Poznámka k položce:_x000D_
včetně výplně - předpoklad odhadem - výběr výplně a tvaru - investor</t>
  </si>
  <si>
    <t>235</t>
  </si>
  <si>
    <t>766660171</t>
  </si>
  <si>
    <t>Montáž dveřních křídel dřevěných nebo plastových otevíravých do obložkové zárubně povrchově upravených jednokřídlových, šířky do 800 mm</t>
  </si>
  <si>
    <t>-2116941435</t>
  </si>
  <si>
    <t>https://podminky.urs.cz/item/CS_URS_2024_02/766660171</t>
  </si>
  <si>
    <t>4+3</t>
  </si>
  <si>
    <t>236</t>
  </si>
  <si>
    <t>766660172</t>
  </si>
  <si>
    <t>Montáž dveřních křídel dřevěných nebo plastových otevíravých do obložkové zárubně povrchově upravených jednokřídlových, šířky přes 800 mm</t>
  </si>
  <si>
    <t>-1026497606</t>
  </si>
  <si>
    <t>https://podminky.urs.cz/item/CS_URS_2024_02/766660172</t>
  </si>
  <si>
    <t>237</t>
  </si>
  <si>
    <t>611647567</t>
  </si>
  <si>
    <t>dveře vnitřní  plné 700x1970mm,vč.kování WC klička</t>
  </si>
  <si>
    <t>200555701</t>
  </si>
  <si>
    <t>238</t>
  </si>
  <si>
    <t>611647567.1</t>
  </si>
  <si>
    <t>dveře vnitřní  plné 900x1970mm,vč.kování WC klička</t>
  </si>
  <si>
    <t>-274548380</t>
  </si>
  <si>
    <t>239</t>
  </si>
  <si>
    <t>611647466</t>
  </si>
  <si>
    <t>dveře vnitřní  plné 800x1970mm,vč.kování</t>
  </si>
  <si>
    <t>301578209</t>
  </si>
  <si>
    <t>240</t>
  </si>
  <si>
    <t>611647468</t>
  </si>
  <si>
    <t>dveře  vnitřní plné 900x1970 vč. kování</t>
  </si>
  <si>
    <t>-97241345</t>
  </si>
  <si>
    <t>241</t>
  </si>
  <si>
    <t>766682111</t>
  </si>
  <si>
    <t>Montáž zárubní dřevěných nebo plastových obložkových, pro dveře jednokřídlové, tloušťky stěny do 170 mm</t>
  </si>
  <si>
    <t>-144708404</t>
  </si>
  <si>
    <t>https://podminky.urs.cz/item/CS_URS_2024_02/766682111</t>
  </si>
  <si>
    <t>242</t>
  </si>
  <si>
    <t>766682112</t>
  </si>
  <si>
    <t>Montáž zárubní dřevěných nebo plastových obložkových, pro dveře jednokřídlové, tloušťky stěny přes 170 do 350 mm</t>
  </si>
  <si>
    <t>-961793099</t>
  </si>
  <si>
    <t>https://podminky.urs.cz/item/CS_URS_2024_02/766682112</t>
  </si>
  <si>
    <t>243</t>
  </si>
  <si>
    <t>61182258</t>
  </si>
  <si>
    <t>zárubeň jednokřídlá obložková s laminátovým povrchem tl stěny 60-150mm rozměru 600-1100/1970, 2100mm</t>
  </si>
  <si>
    <t>1967014568</t>
  </si>
  <si>
    <t>244</t>
  </si>
  <si>
    <t>61182264</t>
  </si>
  <si>
    <t>zárubeň jednokřídlá obložková s laminátovým povrchem tl stěny 160-250mm rozměru 600-1100/1970, 2100mm</t>
  </si>
  <si>
    <t>-548368839</t>
  </si>
  <si>
    <t>245</t>
  </si>
  <si>
    <t>766694111</t>
  </si>
  <si>
    <t>Montáž parapetních desek</t>
  </si>
  <si>
    <t>-1285253396</t>
  </si>
  <si>
    <t>246</t>
  </si>
  <si>
    <t>607941050</t>
  </si>
  <si>
    <t>deska parapetní lamino vnitřní š .přes 300mm</t>
  </si>
  <si>
    <t>-1579939821</t>
  </si>
  <si>
    <t>247</t>
  </si>
  <si>
    <t>60794121</t>
  </si>
  <si>
    <t>koncovka PVC k parapetním dřevotřískovým deskám 600mm</t>
  </si>
  <si>
    <t>-972460579</t>
  </si>
  <si>
    <t>6*2+2*2+2*2</t>
  </si>
  <si>
    <t>248</t>
  </si>
  <si>
    <t>998766201</t>
  </si>
  <si>
    <t>Přesun hmot pro konstrukce truhlářské stanovený procentní sazbou (%) z ceny vodorovná dopravní vzdálenost do 50 m základní v objektech výšky do 6 m</t>
  </si>
  <si>
    <t>-1186902416</t>
  </si>
  <si>
    <t>https://podminky.urs.cz/item/CS_URS_2024_02/998766201</t>
  </si>
  <si>
    <t>767</t>
  </si>
  <si>
    <t>Konstrukce zámečnické</t>
  </si>
  <si>
    <t>249</t>
  </si>
  <si>
    <t>76722016</t>
  </si>
  <si>
    <t>D+M nasávání vzduchu ke krbu</t>
  </si>
  <si>
    <t>-1586284740</t>
  </si>
  <si>
    <t>250</t>
  </si>
  <si>
    <t>394133950</t>
  </si>
  <si>
    <t>ztužení vazníkové konstrukce</t>
  </si>
  <si>
    <t xml:space="preserve">křížová táhla </t>
  </si>
  <si>
    <t>0,4*(6,5*4+12*6)*1,2</t>
  </si>
  <si>
    <t>rozpěry</t>
  </si>
  <si>
    <t>9,0*2,0*6*2*1,2</t>
  </si>
  <si>
    <t>251</t>
  </si>
  <si>
    <t>5536000</t>
  </si>
  <si>
    <t>prvky ztužení vazníkové konstrukce včetně kotvení, napínáků, povrchové úpravy Pz  a pomocného materiálu</t>
  </si>
  <si>
    <t>1492678297</t>
  </si>
  <si>
    <t>306*1,15</t>
  </si>
  <si>
    <t>252</t>
  </si>
  <si>
    <t>998767201</t>
  </si>
  <si>
    <t>Přesun hmot pro zámečnické konstrukce stanovený procentní sazbou (%) z ceny vodorovná dopravní vzdálenost do 50 m základní v objektech výšky do 6 m</t>
  </si>
  <si>
    <t>1455069342</t>
  </si>
  <si>
    <t>https://podminky.urs.cz/item/CS_URS_2024_02/998767201</t>
  </si>
  <si>
    <t>771</t>
  </si>
  <si>
    <t>Podlahy z dlaždic</t>
  </si>
  <si>
    <t>253</t>
  </si>
  <si>
    <t>771121011</t>
  </si>
  <si>
    <t>Příprava podkladu před provedením dlažby nátěr penetrační na podlahu</t>
  </si>
  <si>
    <t>1401786118</t>
  </si>
  <si>
    <t>https://podminky.urs.cz/item/CS_URS_2024_02/771121011</t>
  </si>
  <si>
    <t>75,4+13,34+7,7+6,96+4,02+6,35+6,33</t>
  </si>
  <si>
    <t>254</t>
  </si>
  <si>
    <t>771151022</t>
  </si>
  <si>
    <t>Příprava podkladu před provedením dlažby samonivelační stěrka min. pevnosti 30 MPa, tloušťky přes 3 do 5 mm</t>
  </si>
  <si>
    <t>342634595</t>
  </si>
  <si>
    <t>https://podminky.urs.cz/item/CS_URS_2024_02/771151022</t>
  </si>
  <si>
    <t>255</t>
  </si>
  <si>
    <t>771474111</t>
  </si>
  <si>
    <t>Montáž soklů z dlaždic keramických lepených cementovým flexibilním lepidlem rovných, výšky do 65 mm</t>
  </si>
  <si>
    <t>-1077393870</t>
  </si>
  <si>
    <t>https://podminky.urs.cz/item/CS_URS_2024_02/771474111</t>
  </si>
  <si>
    <t>(3,5*2+2,2+1,99+12,99+7,98+2,19+1,3)*2</t>
  </si>
  <si>
    <t>256</t>
  </si>
  <si>
    <t>59761370</t>
  </si>
  <si>
    <t>dlažba velkoformátová keramická slinutá přes 0,5 do 2 ks/m2</t>
  </si>
  <si>
    <t>-1509842111</t>
  </si>
  <si>
    <t>71,3*0,1*1,1</t>
  </si>
  <si>
    <t>257</t>
  </si>
  <si>
    <t>771574153</t>
  </si>
  <si>
    <t>Montáž podlah z dlaždic keramických lepených cementovým flexibilním lepidlem hladkých, tloušťky do 10 mm přes 2 do 4 ks/m2</t>
  </si>
  <si>
    <t>1737762394</t>
  </si>
  <si>
    <t>https://podminky.urs.cz/item/CS_URS_2024_02/771574153</t>
  </si>
  <si>
    <t>258</t>
  </si>
  <si>
    <t>2125392738</t>
  </si>
  <si>
    <t>120,1*1,1</t>
  </si>
  <si>
    <t>259</t>
  </si>
  <si>
    <t>771574415</t>
  </si>
  <si>
    <t>Montáž podlah z dlaždic keramických lepených cementovým flexibilním lepidlem hladkých, tloušťky do 10 mm přes 6 do 9 ks/m2</t>
  </si>
  <si>
    <t>1091005515</t>
  </si>
  <si>
    <t>https://podminky.urs.cz/item/CS_URS_2024_02/771574415</t>
  </si>
  <si>
    <t>vstupy</t>
  </si>
  <si>
    <t>0,6*0,9*2+0,2*(0,6*2+0,9)*2</t>
  </si>
  <si>
    <t>260</t>
  </si>
  <si>
    <t>59761409</t>
  </si>
  <si>
    <t>dlažba keramická slinutá protiskluzná do interiéru i exteriéru pro vysoké mechanické namáhání přes 9 do 12ks/m2</t>
  </si>
  <si>
    <t>1763282560</t>
  </si>
  <si>
    <t>1,92*1,3</t>
  </si>
  <si>
    <t>261</t>
  </si>
  <si>
    <t>771577151</t>
  </si>
  <si>
    <t>Montáž podlah z dlaždic keramických kladených do malty Příplatek k cenám za plochu do 5 m2 jednotlivě</t>
  </si>
  <si>
    <t>518458636</t>
  </si>
  <si>
    <t>https://podminky.urs.cz/item/CS_URS_2024_02/771577151</t>
  </si>
  <si>
    <t>4,02</t>
  </si>
  <si>
    <t>262</t>
  </si>
  <si>
    <t>771577154</t>
  </si>
  <si>
    <t>Montáž podlah z dlaždic keramických kladených do malty Příplatek k cenám za dvousložkový spárovací tmel</t>
  </si>
  <si>
    <t>-1853231145</t>
  </si>
  <si>
    <t>https://podminky.urs.cz/item/CS_URS_2023_02/771577154</t>
  </si>
  <si>
    <t>263</t>
  </si>
  <si>
    <t>771577155</t>
  </si>
  <si>
    <t>Montáž podlah z dlaždic keramických kladených do malty Příplatek k cenám za dvousložkové lepidlo</t>
  </si>
  <si>
    <t>989802108</t>
  </si>
  <si>
    <t>https://podminky.urs.cz/item/CS_URS_2023_02/771577155</t>
  </si>
  <si>
    <t>264</t>
  </si>
  <si>
    <t>771591000</t>
  </si>
  <si>
    <t>Příplatek za dilatace, lišty</t>
  </si>
  <si>
    <t>103447405</t>
  </si>
  <si>
    <t>265</t>
  </si>
  <si>
    <t>771591112</t>
  </si>
  <si>
    <t>Izolace podlahy pod dlažbu nátěrem nebo stěrkou ve dvou vrstvách</t>
  </si>
  <si>
    <t>793262541</t>
  </si>
  <si>
    <t>https://podminky.urs.cz/item/CS_URS_2024_02/771591112</t>
  </si>
  <si>
    <t>vytažení na stěny</t>
  </si>
  <si>
    <t>0,3*(1,045*4+1,5*4+2,19*3+1,3*2+1,84)*2</t>
  </si>
  <si>
    <t>266</t>
  </si>
  <si>
    <t>771591241</t>
  </si>
  <si>
    <t>Izolace podlahy pod dlažbu těsnícími izolačními pásy vnitřní kout</t>
  </si>
  <si>
    <t>465899179</t>
  </si>
  <si>
    <t>https://podminky.urs.cz/item/CS_URS_2024_02/771591241</t>
  </si>
  <si>
    <t>267</t>
  </si>
  <si>
    <t>771591264</t>
  </si>
  <si>
    <t>Izolace podlahy pod dlažbu těsnícími izolačními pásy mezi podlahou a stěnu</t>
  </si>
  <si>
    <t>1382006060</t>
  </si>
  <si>
    <t>https://podminky.urs.cz/item/CS_URS_2024_02/771591264</t>
  </si>
  <si>
    <t>(1,045*4+1,5*2+1,3*2+2,19*3+1,84)*2</t>
  </si>
  <si>
    <t>268</t>
  </si>
  <si>
    <t>998771201</t>
  </si>
  <si>
    <t>Přesun hmot pro podlahy z dlaždic stanovený procentní sazbou (%) z ceny vodorovná dopravní vzdálenost do 50 m základní v objektech výšky do 6 m</t>
  </si>
  <si>
    <t>974294195</t>
  </si>
  <si>
    <t>https://podminky.urs.cz/item/CS_URS_2024_02/998771201</t>
  </si>
  <si>
    <t>781</t>
  </si>
  <si>
    <t>Dokončovací práce - obklady</t>
  </si>
  <si>
    <t>269</t>
  </si>
  <si>
    <t>781121011</t>
  </si>
  <si>
    <t>Příprava podkladu před provedením obkladu nátěr penetrační na stěnu</t>
  </si>
  <si>
    <t>747128452</t>
  </si>
  <si>
    <t>https://podminky.urs.cz/item/CS_URS_2024_02/781121011</t>
  </si>
  <si>
    <t>1,5*(2,19*2+1,84*2+1,7*2+1,3*2)</t>
  </si>
  <si>
    <t>2,55*(1,045*2*4+1,5*2*4)</t>
  </si>
  <si>
    <t>-(0,7*1,97*4)-1,5*(0,9)</t>
  </si>
  <si>
    <t>270</t>
  </si>
  <si>
    <t>781472216</t>
  </si>
  <si>
    <t>Montáž keramických obkladů stěn lepených cementovým flexibilním lepidlem hladkých přes 9 do 12 ks/m2</t>
  </si>
  <si>
    <t>-942337709</t>
  </si>
  <si>
    <t>https://podminky.urs.cz/item/CS_URS_2024_02/781472216</t>
  </si>
  <si>
    <t>Poznámka k položce:_x000D_
včetně prostupů, řezání, pomocných prací, silikon kolem zařizovacích předmětů</t>
  </si>
  <si>
    <t>271</t>
  </si>
  <si>
    <t>781477114</t>
  </si>
  <si>
    <t>Montáž obkladů vnitřních stěn z dlaždic keramických Příplatek k cenám za dvousložkový spárovací tmel</t>
  </si>
  <si>
    <t>-1354737714</t>
  </si>
  <si>
    <t>https://podminky.urs.cz/item/CS_URS_2023_02/781477114</t>
  </si>
  <si>
    <t>272</t>
  </si>
  <si>
    <t>781477115</t>
  </si>
  <si>
    <t>Montáž obkladů vnitřních stěn z dlaždic keramických Příplatek k cenám za dvousložkové lepidlo</t>
  </si>
  <si>
    <t>-1170605240</t>
  </si>
  <si>
    <t>https://podminky.urs.cz/item/CS_URS_2023_02/781477115</t>
  </si>
  <si>
    <t>273</t>
  </si>
  <si>
    <t>59781477</t>
  </si>
  <si>
    <t>OBKLAD VÝBĚR</t>
  </si>
  <si>
    <t>1834159982</t>
  </si>
  <si>
    <t>64,38*1,1</t>
  </si>
  <si>
    <t>274</t>
  </si>
  <si>
    <t>781492211</t>
  </si>
  <si>
    <t>Obklad - dokončující práce montáž profilu lepeného flexibilním cementovým lepidlem rohového</t>
  </si>
  <si>
    <t>-1386573138</t>
  </si>
  <si>
    <t>https://podminky.urs.cz/item/CS_URS_2024_02/781492211</t>
  </si>
  <si>
    <t>0,8*4+0,6*2+1,045*4</t>
  </si>
  <si>
    <t>275</t>
  </si>
  <si>
    <t>19416007</t>
  </si>
  <si>
    <t>lišta ukončovací z eloxovaného hliníku 8mm</t>
  </si>
  <si>
    <t>-1117349847</t>
  </si>
  <si>
    <t>8,58*1,1</t>
  </si>
  <si>
    <t>9,438*1,05 'Přepočtené koeficientem množství</t>
  </si>
  <si>
    <t>276</t>
  </si>
  <si>
    <t>781494111</t>
  </si>
  <si>
    <t>Obklad - dokončující práce profily ukončovací lepené flexibilním lepidlem rohové</t>
  </si>
  <si>
    <t>2011846197</t>
  </si>
  <si>
    <t>https://podminky.urs.cz/item/CS_URS_2023_02/781494111</t>
  </si>
  <si>
    <t>0,4*4+0,6*2+1,5*6</t>
  </si>
  <si>
    <t>277</t>
  </si>
  <si>
    <t>781571131</t>
  </si>
  <si>
    <t>Montáž keramických obkladů ostění lepených flexibilním lepidlem šířky ostění do 200 mm</t>
  </si>
  <si>
    <t>-2101726692</t>
  </si>
  <si>
    <t>https://podminky.urs.cz/item/CS_URS_2024_02/781571131</t>
  </si>
  <si>
    <t>0,8*4</t>
  </si>
  <si>
    <t>278</t>
  </si>
  <si>
    <t>781674113</t>
  </si>
  <si>
    <t>Montáž keramických obkladů parapetů lepených flexibilním lepidlem, šířky parapetu přes 150 do 200 mm</t>
  </si>
  <si>
    <t>490951855</t>
  </si>
  <si>
    <t>https://podminky.urs.cz/item/CS_URS_2024_02/781674113</t>
  </si>
  <si>
    <t>0,6*2</t>
  </si>
  <si>
    <t>279</t>
  </si>
  <si>
    <t>-1109622349</t>
  </si>
  <si>
    <t>(3,2+1,2)*0,2*1,1</t>
  </si>
  <si>
    <t>280</t>
  </si>
  <si>
    <t>998781201</t>
  </si>
  <si>
    <t>Přesun hmot pro obklady keramické stanovený procentní sazbou (%) z ceny vodorovná dopravní vzdálenost do 50 m základní v objektech výšky do 6 m</t>
  </si>
  <si>
    <t>-931165371</t>
  </si>
  <si>
    <t>https://podminky.urs.cz/item/CS_URS_2024_02/998781201</t>
  </si>
  <si>
    <t>783</t>
  </si>
  <si>
    <t>Dokončovací práce - nátěry</t>
  </si>
  <si>
    <t>281</t>
  </si>
  <si>
    <t>783118101</t>
  </si>
  <si>
    <t>Lazurovací nátěr truhlářských konstrukcí jednonásobný syntetický</t>
  </si>
  <si>
    <t>1099634538</t>
  </si>
  <si>
    <t>https://podminky.urs.cz/item/CS_URS_2024_02/783118101</t>
  </si>
  <si>
    <t>(168,859+102,158+12,236)*2,35</t>
  </si>
  <si>
    <t>0,14*4*3,4*2</t>
  </si>
  <si>
    <t>282</t>
  </si>
  <si>
    <t>783118211</t>
  </si>
  <si>
    <t>Lakovací nátěr truhlářských konstrukcí dvojnásobný s mezibroušením syntetický</t>
  </si>
  <si>
    <t>-538517837</t>
  </si>
  <si>
    <t>https://podminky.urs.cz/item/CS_URS_2024_02/783118211</t>
  </si>
  <si>
    <t>283</t>
  </si>
  <si>
    <t>783314203</t>
  </si>
  <si>
    <t>Základní antikorozní nátěr zámečnických konstrukcí jednonásobný syntetický samozákladující</t>
  </si>
  <si>
    <t>-595766652</t>
  </si>
  <si>
    <t>https://podminky.urs.cz/item/CS_URS_2024_02/783314203</t>
  </si>
  <si>
    <t>Poznámka k položce:_x000D_
odhad drobné konstrukce</t>
  </si>
  <si>
    <t>sloupky</t>
  </si>
  <si>
    <t>193,968*45*0,001</t>
  </si>
  <si>
    <t>ztužení střechy</t>
  </si>
  <si>
    <t>306,24*45*0,001</t>
  </si>
  <si>
    <t>drobné konstrukce odhadem</t>
  </si>
  <si>
    <t>10+60*45*0,001</t>
  </si>
  <si>
    <t>284</t>
  </si>
  <si>
    <t>783315101</t>
  </si>
  <si>
    <t>Mezinátěr zámečnických konstrukcí jednonásobný syntetický standardní</t>
  </si>
  <si>
    <t>1419138408</t>
  </si>
  <si>
    <t>https://podminky.urs.cz/item/CS_URS_2024_02/783315101</t>
  </si>
  <si>
    <t>285</t>
  </si>
  <si>
    <t>783317101</t>
  </si>
  <si>
    <t>Krycí nátěr (email) zámečnických konstrukcí jednonásobný syntetický standardní</t>
  </si>
  <si>
    <t>803143149</t>
  </si>
  <si>
    <t>https://podminky.urs.cz/item/CS_URS_2024_02/783317101</t>
  </si>
  <si>
    <t>784</t>
  </si>
  <si>
    <t>Dokončovací práce - malby a tapety</t>
  </si>
  <si>
    <t>286</t>
  </si>
  <si>
    <t>784111010</t>
  </si>
  <si>
    <t>Obroušení podkladu , příprava, tmelení drobných prasklinek, zakrytí , olepení ploch</t>
  </si>
  <si>
    <t>727570176</t>
  </si>
  <si>
    <t>437,142</t>
  </si>
  <si>
    <t>287</t>
  </si>
  <si>
    <t>784181101</t>
  </si>
  <si>
    <t>Penetrace podkladu jednonásobná základní akrylátová bezbarvá v místnostech výšky do 3,80 m</t>
  </si>
  <si>
    <t>-640479514</t>
  </si>
  <si>
    <t>https://podminky.urs.cz/item/CS_URS_2024_02/784181101</t>
  </si>
  <si>
    <t>288</t>
  </si>
  <si>
    <t>784211111</t>
  </si>
  <si>
    <t>Malby z malířských směsí oděruvzdorných za mokra dvojnásobné, bílé za mokra oděruvzdorné velmi dobře v místnostech výšky do 3,80 m</t>
  </si>
  <si>
    <t>-1004869117</t>
  </si>
  <si>
    <t>https://podminky.urs.cz/item/CS_URS_2024_02/784211111</t>
  </si>
  <si>
    <t>136,75+175,52+62,436*2</t>
  </si>
  <si>
    <t>02 - Speciální profese k SO 01</t>
  </si>
  <si>
    <t>Soupis:</t>
  </si>
  <si>
    <t>01.2 - ZTI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</si>
  <si>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</si>
  <si>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</si>
  <si>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</si>
  <si>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</si>
  <si>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</si>
  <si>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</si>
  <si>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799 - Ostatní práce</t>
  </si>
  <si>
    <t>721</t>
  </si>
  <si>
    <t>Zdravotechnika - vnitřní kanalizace</t>
  </si>
  <si>
    <t>721173401</t>
  </si>
  <si>
    <t>Potrubí z trub PVC SN4 svodné (ležaté) DN 110</t>
  </si>
  <si>
    <t>-2055051168</t>
  </si>
  <si>
    <t>https://podminky.urs.cz/item/CS_URS_2024_02/721173401</t>
  </si>
  <si>
    <t>Poznámka k položce:_x000D_
Potrubí včetně tvarovek. Bez zednických výpomocí.</t>
  </si>
  <si>
    <t>721173402</t>
  </si>
  <si>
    <t>Potrubí z trub PVC SN4 svodné (ležaté) DN 125</t>
  </si>
  <si>
    <t>1847577684</t>
  </si>
  <si>
    <t>https://podminky.urs.cz/item/CS_URS_2024_02/721173402</t>
  </si>
  <si>
    <t>721174025</t>
  </si>
  <si>
    <t>Potrubí z trub polypropylenových odpadní (svislé) DN 110</t>
  </si>
  <si>
    <t>-1660084991</t>
  </si>
  <si>
    <t>https://podminky.urs.cz/item/CS_URS_2024_02/721174025</t>
  </si>
  <si>
    <t>Poznámka k položce:_x000D_
Potrubí včetně tvarovek, objímek a vložek pro tlumení hluku. Bez zednických výpomocí.</t>
  </si>
  <si>
    <t>721174041</t>
  </si>
  <si>
    <t>Potrubí z trub polypropylenových připojovací DN 32</t>
  </si>
  <si>
    <t>578106588</t>
  </si>
  <si>
    <t>https://podminky.urs.cz/item/CS_URS_2024_02/721174041</t>
  </si>
  <si>
    <t>721174043</t>
  </si>
  <si>
    <t>Potrubí z trub polypropylenových připojovací DN 50</t>
  </si>
  <si>
    <t>517630219</t>
  </si>
  <si>
    <t>https://podminky.urs.cz/item/CS_URS_2024_02/721174043</t>
  </si>
  <si>
    <t>721194103</t>
  </si>
  <si>
    <t>Vyměření přípojek na potrubí vyvedení a upevnění odpadních výpustek DN 32</t>
  </si>
  <si>
    <t>723514377</t>
  </si>
  <si>
    <t>https://podminky.urs.cz/item/CS_URS_2024_02/721194103</t>
  </si>
  <si>
    <t>721194105</t>
  </si>
  <si>
    <t>Vyměření přípojek na potrubí vyvedení a upevnění odpadních výpustek DN 50</t>
  </si>
  <si>
    <t>-895605855</t>
  </si>
  <si>
    <t>https://podminky.urs.cz/item/CS_URS_2024_02/721194105</t>
  </si>
  <si>
    <t>721194109</t>
  </si>
  <si>
    <t>Vyměření přípojek na potrubí vyvedení a upevnění odpadních výpustek DN 110</t>
  </si>
  <si>
    <t>-138540732</t>
  </si>
  <si>
    <t>https://podminky.urs.cz/item/CS_URS_2024_02/721194109</t>
  </si>
  <si>
    <t>721290111</t>
  </si>
  <si>
    <t>Zkouška těsnosti kanalizace v objektech vodou do DN 125</t>
  </si>
  <si>
    <t>1428309172</t>
  </si>
  <si>
    <t>https://podminky.urs.cz/item/CS_URS_2024_02/721290111</t>
  </si>
  <si>
    <t>998721101</t>
  </si>
  <si>
    <t>Přesun hmot pro vnitřní kanalizaci stanovený z hmotnosti přesunovaného materiálu vodorovná dopravní vzdálenost do 50 m základní v objektech výšky do 6 m</t>
  </si>
  <si>
    <t>-1560981292</t>
  </si>
  <si>
    <t>https://podminky.urs.cz/item/CS_URS_2024_02/998721101</t>
  </si>
  <si>
    <t>722</t>
  </si>
  <si>
    <t>Zdravotechnika - vnitřní vodovod</t>
  </si>
  <si>
    <t>722174002</t>
  </si>
  <si>
    <t>Potrubí z plastových trubek z polypropylenu PPR svařovaných polyfúzně PN 16 (SDR 7,4) D 20 x 2,8</t>
  </si>
  <si>
    <t>-241218553</t>
  </si>
  <si>
    <t>https://podminky.urs.cz/item/CS_URS_2024_02/722174002</t>
  </si>
  <si>
    <t>Poznámka k položce:_x000D_
Potrubí včetně tvarovek.</t>
  </si>
  <si>
    <t>722174003</t>
  </si>
  <si>
    <t>Potrubí z plastových trubek z polypropylenu PPR svařovaných polyfúzně PN 16 (SDR 7,4) D 25 x 3,5</t>
  </si>
  <si>
    <t>1787194557</t>
  </si>
  <si>
    <t>https://podminky.urs.cz/item/CS_URS_2024_02/722174003</t>
  </si>
  <si>
    <t>Poznámka k položce:_x000D_
Potrubí včetně tvarovek</t>
  </si>
  <si>
    <t>722174004</t>
  </si>
  <si>
    <t>Potrubí z plastových trubek z polypropylenu PPR svařovaných polyfúzně PN 16 (SDR 7,4) D 32 x 4,4</t>
  </si>
  <si>
    <t>38076204</t>
  </si>
  <si>
    <t>https://podminky.urs.cz/item/CS_URS_2024_02/722174004</t>
  </si>
  <si>
    <t>722174315</t>
  </si>
  <si>
    <t>Montážní materiál- uchycení potrubí</t>
  </si>
  <si>
    <t>1026235399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</si>
  <si>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</si>
  <si>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</si>
  <si>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247265817</t>
  </si>
  <si>
    <t>https://podminky.urs.cz/item/CS_URS_2024_02/722181212</t>
  </si>
  <si>
    <t>Poznámka k položce:_x000D_
V položce je kalkulována dodávka izolační trubice, spon a lepicí pásky.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</si>
  <si>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</si>
  <si>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</si>
  <si>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-1841653712</t>
  </si>
  <si>
    <t>https://podminky.urs.cz/item/CS_URS_2024_02/722181241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</si>
  <si>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</si>
  <si>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</si>
  <si>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-1794297409</t>
  </si>
  <si>
    <t>https://podminky.urs.cz/item/CS_URS_2024_02/722181252</t>
  </si>
  <si>
    <t>722190401</t>
  </si>
  <si>
    <t>Zřízení přípojek na potrubí vyvedení a upevnění výpustek do DN 25</t>
  </si>
  <si>
    <t>947427281</t>
  </si>
  <si>
    <t>https://podminky.urs.cz/item/CS_URS_2024_02/722190401</t>
  </si>
  <si>
    <t>722220111</t>
  </si>
  <si>
    <t>Armatury s jedním závitem nástěnky pro výtokový ventil G 1/2"</t>
  </si>
  <si>
    <t>1215403745</t>
  </si>
  <si>
    <t>https://podminky.urs.cz/item/CS_URS_2024_02/722220111</t>
  </si>
  <si>
    <t>722224115</t>
  </si>
  <si>
    <t>Armatury s jedním závitem kohouty plnicí a vypouštěcí PN 10 G 1/2"</t>
  </si>
  <si>
    <t>-353402610</t>
  </si>
  <si>
    <t>https://podminky.urs.cz/item/CS_URS_2024_02/722224115</t>
  </si>
  <si>
    <t>722231141</t>
  </si>
  <si>
    <t>Armatury se dvěma závity ventily pojistné rohové G 1/2"</t>
  </si>
  <si>
    <t>1201497973</t>
  </si>
  <si>
    <t>https://podminky.urs.cz/item/CS_URS_2024_02/722231141</t>
  </si>
  <si>
    <t>722232044</t>
  </si>
  <si>
    <t>Armatury se dvěma závity kulové kohouty PN 42 do 185 °C přímé vnitřní závit G 3/4"</t>
  </si>
  <si>
    <t>-1852688384</t>
  </si>
  <si>
    <t>https://podminky.urs.cz/item/CS_URS_2024_02/722232044</t>
  </si>
  <si>
    <t>722232063</t>
  </si>
  <si>
    <t>Armatury se dvěma závity kulové kohouty PN 42 do 185 °C přímé vnitřní závit s vypouštěním G 1"</t>
  </si>
  <si>
    <t>253155827</t>
  </si>
  <si>
    <t>https://podminky.urs.cz/item/CS_URS_2024_02/722232063</t>
  </si>
  <si>
    <t>722235642</t>
  </si>
  <si>
    <t>Klapka zpětná DN 20</t>
  </si>
  <si>
    <t>985058255</t>
  </si>
  <si>
    <t>722290226</t>
  </si>
  <si>
    <t>Zkoušky, proplach a desinfekce vodovodního potrubí zkoušky těsnosti vodovodního potrubí závitového do DN 50</t>
  </si>
  <si>
    <t>763457191</t>
  </si>
  <si>
    <t>https://podminky.urs.cz/item/CS_URS_2024_02/722290226</t>
  </si>
  <si>
    <t>722290234</t>
  </si>
  <si>
    <t>Zkoušky, proplach a desinfekce vodovodního potrubí proplach a desinfekce vodovodního potrubí do DN 80</t>
  </si>
  <si>
    <t>-2046796048</t>
  </si>
  <si>
    <t>https://podminky.urs.cz/item/CS_URS_2024_02/722290234</t>
  </si>
  <si>
    <t>998722101</t>
  </si>
  <si>
    <t>Přesun hmot pro vnitřní vodovod stanovený z hmotnosti přesunovaného materiálu vodorovná dopravní vzdálenost do 50 m základní v objektech výšky do 6 m</t>
  </si>
  <si>
    <t>-1057141141</t>
  </si>
  <si>
    <t>https://podminky.urs.cz/item/CS_URS_2024_02/998722101</t>
  </si>
  <si>
    <t>724</t>
  </si>
  <si>
    <t>Zdravotechnika - strojní vybavení</t>
  </si>
  <si>
    <t>734411103</t>
  </si>
  <si>
    <t>Teploměry technické s pevným stonkem a jímkou zadní připojení (axiální) průměr 63 mm délka stonku 100 mm</t>
  </si>
  <si>
    <t>2045128226</t>
  </si>
  <si>
    <t>https://podminky.urs.cz/item/CS_URS_2024_02/734411103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</si>
  <si>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</si>
  <si>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</si>
  <si>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</si>
  <si>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</si>
  <si>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1870521650</t>
  </si>
  <si>
    <t>https://podminky.urs.cz/item/CS_URS_2024_02/725112022</t>
  </si>
  <si>
    <t>725112022.LFN</t>
  </si>
  <si>
    <t>Klozet keramický Jika DEEP BY závěsný na nosné stěny odpad vodorovný</t>
  </si>
  <si>
    <t>-876643379</t>
  </si>
  <si>
    <t>725121001</t>
  </si>
  <si>
    <t>Pisoárové záchodky splachovače automatické bez montážní krabice</t>
  </si>
  <si>
    <t>583920446</t>
  </si>
  <si>
    <t>https://podminky.urs.cz/item/CS_URS_2024_02/725121001</t>
  </si>
  <si>
    <t>725121502</t>
  </si>
  <si>
    <t>Pisoárové záchodky keramické bez splachovací nádrže urinál bez odsávání s otvorem pro ventil</t>
  </si>
  <si>
    <t>-974868992</t>
  </si>
  <si>
    <t>https://podminky.urs.cz/item/CS_URS_2024_02/725121502</t>
  </si>
  <si>
    <t>725211603</t>
  </si>
  <si>
    <t>Umyvadla keramická bílá bez výtokových armatur připevněná na stěnu šrouby bez sloupu nebo krytu na sifon, šířka umyvadla 600 mm</t>
  </si>
  <si>
    <t>-1606420163</t>
  </si>
  <si>
    <t>https://podminky.urs.cz/item/CS_URS_2024_02/725211603</t>
  </si>
  <si>
    <t>725219101</t>
  </si>
  <si>
    <t>Umyvadla montáž umyvadel ostatních typů na konzoly</t>
  </si>
  <si>
    <t>-67622477</t>
  </si>
  <si>
    <t>https://podminky.urs.cz/item/CS_URS_2024_02/725219101</t>
  </si>
  <si>
    <t>64211023</t>
  </si>
  <si>
    <t>umyvadlo keramické závěsné bezbariérové bílé 640x550mm</t>
  </si>
  <si>
    <t>1267117350</t>
  </si>
  <si>
    <t>725532101</t>
  </si>
  <si>
    <t>Elektrické ohřívače zásobníkové beztlakové přepadové akumulační s pojistným ventilem závěsné svislé objem nádrže (příkon) 10 l (2,0 kW)</t>
  </si>
  <si>
    <t>-1747345286</t>
  </si>
  <si>
    <t>https://podminky.urs.cz/item/CS_URS_2024_02/725532101</t>
  </si>
  <si>
    <t>725532112</t>
  </si>
  <si>
    <t>Elektrické ohřívače zásobníkové beztlakové přepadové akumulační s pojistným ventilem závěsné svislé objem nádrže (příkon) 50 l (2,0 kW) rychloohřev 220 V</t>
  </si>
  <si>
    <t>558346278</t>
  </si>
  <si>
    <t>https://podminky.urs.cz/item/CS_URS_2024_02/725532112</t>
  </si>
  <si>
    <t>725813111</t>
  </si>
  <si>
    <t>Ventily rohové bez připojovací trubičky nebo flexi hadičky G 1/2"</t>
  </si>
  <si>
    <t>766543614</t>
  </si>
  <si>
    <t>https://podminky.urs.cz/item/CS_URS_2024_02/725813111</t>
  </si>
  <si>
    <t>725821325</t>
  </si>
  <si>
    <t>Baterie dřezové stojánkové pákové s otáčivým ústím a délkou ramínka 220 mm</t>
  </si>
  <si>
    <t>-1218144245</t>
  </si>
  <si>
    <t>https://podminky.urs.cz/item/CS_URS_2024_02/725821325</t>
  </si>
  <si>
    <t>725822125</t>
  </si>
  <si>
    <t>Baterie umyvadlová stojan páka pro TP D+M</t>
  </si>
  <si>
    <t>-1127920204</t>
  </si>
  <si>
    <t>725822611</t>
  </si>
  <si>
    <t>Baterie umyvadlové stojánkové pákové bez výpusti</t>
  </si>
  <si>
    <t>1342775941</t>
  </si>
  <si>
    <t>https://podminky.urs.cz/item/CS_URS_2024_02/725822611</t>
  </si>
  <si>
    <t>725860111</t>
  </si>
  <si>
    <t>Připojovací koleno DN100 D+M</t>
  </si>
  <si>
    <t>523137669</t>
  </si>
  <si>
    <t>725860213</t>
  </si>
  <si>
    <t>Sifon umyvadlový DN 50 - pro TP D+M</t>
  </si>
  <si>
    <t>6482612</t>
  </si>
  <si>
    <t>725860217</t>
  </si>
  <si>
    <t>Kondenzační sifon DN32</t>
  </si>
  <si>
    <t>-1488952778</t>
  </si>
  <si>
    <t>725861102</t>
  </si>
  <si>
    <t>Zápachové uzávěrky zařizovacích předmětů pro umyvadla DN 40</t>
  </si>
  <si>
    <t>1387029576</t>
  </si>
  <si>
    <t>https://podminky.urs.cz/item/CS_URS_2024_02/725861102</t>
  </si>
  <si>
    <t>725862113</t>
  </si>
  <si>
    <t>Zápachové uzávěrky zařizovacích předmětů pro dřezy s přípojkou pro pračku nebo myčku DN 40/50</t>
  </si>
  <si>
    <t>555553861</t>
  </si>
  <si>
    <t>https://podminky.urs.cz/item/CS_URS_2024_02/725862113</t>
  </si>
  <si>
    <t>725865411</t>
  </si>
  <si>
    <t>Zápachové uzávěrky zařizovacích předmětů pro pisoáry DN 32/40</t>
  </si>
  <si>
    <t>1814762901</t>
  </si>
  <si>
    <t>https://podminky.urs.cz/item/CS_URS_2024_02/725865411</t>
  </si>
  <si>
    <t>998725101</t>
  </si>
  <si>
    <t>Přesun hmot pro zařizovací předměty stanovený z hmotnosti přesunovaného materiálu vodorovná dopravní vzdálenost do 50 m základní v objektech výšky do 6 m</t>
  </si>
  <si>
    <t>1357009841</t>
  </si>
  <si>
    <t>https://podminky.urs.cz/item/CS_URS_2024_02/998725101</t>
  </si>
  <si>
    <t>726</t>
  </si>
  <si>
    <t>Zdravotechnika - předstěnové instalace</t>
  </si>
  <si>
    <t>726131041.GBT</t>
  </si>
  <si>
    <t>Instalační předstěna Geberit Duofix pro klozet závěsný v 1120 mm s ovládáním zepředu do lehkých stěn s kovovou kcí</t>
  </si>
  <si>
    <t>-476638765</t>
  </si>
  <si>
    <t>726191002</t>
  </si>
  <si>
    <t>Ostatní příslušenství instalačních systémů souprava pro předstěnovou montáž</t>
  </si>
  <si>
    <t>-1269442724</t>
  </si>
  <si>
    <t>https://podminky.urs.cz/item/CS_URS_2024_02/726191002</t>
  </si>
  <si>
    <t>726191011</t>
  </si>
  <si>
    <t>Ostatní příslušenství instalačních systémů montáž ovládacích tlačítek k WC</t>
  </si>
  <si>
    <t>-519128899</t>
  </si>
  <si>
    <t>https://podminky.urs.cz/item/CS_URS_2024_02/726191011</t>
  </si>
  <si>
    <t>55281800</t>
  </si>
  <si>
    <t>tlačítko pro ovládání WC zepředu dvě vody bílé 246x164mm</t>
  </si>
  <si>
    <t>-1680637379</t>
  </si>
  <si>
    <t>998726111</t>
  </si>
  <si>
    <t>Přesun hmot pro instalační prefabrikáty stanovený z hmotnosti přesunovaného materiálu vodorovná dopravní vzdálenost do 50 m základní v objektech výšky do 6 m</t>
  </si>
  <si>
    <t>-1377856948</t>
  </si>
  <si>
    <t>https://podminky.urs.cz/item/CS_URS_2024_02/998726111</t>
  </si>
  <si>
    <t>734</t>
  </si>
  <si>
    <t>Ústřední vytápění - armatury</t>
  </si>
  <si>
    <t>734422110</t>
  </si>
  <si>
    <t>Tlakoměr diferenční D 60</t>
  </si>
  <si>
    <t>-554542517</t>
  </si>
  <si>
    <t>799</t>
  </si>
  <si>
    <t>Ostatní práce</t>
  </si>
  <si>
    <t>799PC00</t>
  </si>
  <si>
    <t>Úklid staveniště</t>
  </si>
  <si>
    <t>soub</t>
  </si>
  <si>
    <t>-244636468</t>
  </si>
  <si>
    <t>900</t>
  </si>
  <si>
    <t>Nezměřitelné stavební práce, Práce v tarifní třídě 6</t>
  </si>
  <si>
    <t>h</t>
  </si>
  <si>
    <t>242179931</t>
  </si>
  <si>
    <t>01.3 -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</si>
  <si>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</si>
  <si>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</si>
  <si>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</si>
  <si>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</si>
  <si>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</si>
  <si>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</si>
  <si>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</si>
  <si>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</si>
  <si>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</si>
  <si>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997013212</t>
  </si>
  <si>
    <t>Vnitrostaveništní doprava suti a vybouraných hmot vodorovně do 50 m s naložením ručně pro budovy a haly výšky přes 6 do 9 m</t>
  </si>
  <si>
    <t>-1999504196</t>
  </si>
  <si>
    <t>https://podminky.urs.cz/item/CS_URS_2024_02/997013212</t>
  </si>
  <si>
    <t>-1505588485</t>
  </si>
  <si>
    <t>1647650992</t>
  </si>
  <si>
    <t>997013831</t>
  </si>
  <si>
    <t>Poplatek za uložení na skládce (skládkovné) stavebního odpadu směsného kód odpadu 170 904</t>
  </si>
  <si>
    <t>435022742</t>
  </si>
  <si>
    <t>741</t>
  </si>
  <si>
    <t>Elektroinstalace - silnoproud</t>
  </si>
  <si>
    <t>1258</t>
  </si>
  <si>
    <t>Sada pro nouzovou signalizaci pro přivolání pomoci tělesně postiženým, s montáži</t>
  </si>
  <si>
    <t>1230658737</t>
  </si>
  <si>
    <t>147523</t>
  </si>
  <si>
    <t>kabeláž a připojení automatického systému splachování a ovl. sprch, zdroj 12V DC</t>
  </si>
  <si>
    <t>sada</t>
  </si>
  <si>
    <t>-1405318332</t>
  </si>
  <si>
    <t>45789</t>
  </si>
  <si>
    <t>zapojení motorů Ventilátorů vč. dodávky</t>
  </si>
  <si>
    <t>-1737102625</t>
  </si>
  <si>
    <t>1453681</t>
  </si>
  <si>
    <t>KRABICE UNIVERZALNI KUL 68-45/LD NA</t>
  </si>
  <si>
    <t>-651112577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</si>
  <si>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</si>
  <si>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</si>
  <si>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-31903438</t>
  </si>
  <si>
    <t>https://podminky.urs.cz/item/CS_URS_2024_02/741112002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</si>
  <si>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</si>
  <si>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</si>
  <si>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-975315754</t>
  </si>
  <si>
    <t>https://podminky.urs.cz/item/CS_URS_2024_02/741112023</t>
  </si>
  <si>
    <t>34571431</t>
  </si>
  <si>
    <t>trubka elektroinstalační plastová ohebná středně odolná z PVC s vnitřní kluznou vrstvou D 50,5/63mm poloměr ohybu &gt;300mm</t>
  </si>
  <si>
    <t>569359041</t>
  </si>
  <si>
    <t>741122611</t>
  </si>
  <si>
    <t>Montáž kabelů měděných bez ukončení uložených pevně plných kulatých nebo bezhalogenových (např. CYKY) počtu a průřezu žil 3x1,5 až 6 mm2</t>
  </si>
  <si>
    <t>1922699800</t>
  </si>
  <si>
    <t>https://podminky.urs.cz/item/CS_URS_2024_02/741122611</t>
  </si>
  <si>
    <t>34111036.PKB</t>
  </si>
  <si>
    <t>CYKY-J 3x2,5</t>
  </si>
  <si>
    <t>-2001376112</t>
  </si>
  <si>
    <t>34111030.PKB</t>
  </si>
  <si>
    <t>CYKY-J 3x1,5</t>
  </si>
  <si>
    <t>-827031106</t>
  </si>
  <si>
    <t>34111005.PKB</t>
  </si>
  <si>
    <t>CYKY-O 2x1,5</t>
  </si>
  <si>
    <t>-228627428</t>
  </si>
  <si>
    <t>34111094.PKB</t>
  </si>
  <si>
    <t>CYKY-J 5x2,5</t>
  </si>
  <si>
    <t>1947648858</t>
  </si>
  <si>
    <t>34111090.PKB</t>
  </si>
  <si>
    <t>CYKY-J 5x1,5</t>
  </si>
  <si>
    <t>2087128499</t>
  </si>
  <si>
    <t>741210405</t>
  </si>
  <si>
    <t>Montáž rozváděčů nebo krabic nevýbušných bez zapojení vodičů hmotnosti do 50 kg</t>
  </si>
  <si>
    <t>-1572196564</t>
  </si>
  <si>
    <t>https://podminky.urs.cz/item/CS_URS_2024_02/741210405</t>
  </si>
  <si>
    <t>14579</t>
  </si>
  <si>
    <t>dodávka rozvaděče RH</t>
  </si>
  <si>
    <t>131552080</t>
  </si>
  <si>
    <t>14578</t>
  </si>
  <si>
    <t>dodávka rozvaděče RTČ</t>
  </si>
  <si>
    <t>396332411</t>
  </si>
  <si>
    <t>475565</t>
  </si>
  <si>
    <t>dpdávka rozvaděče RSD</t>
  </si>
  <si>
    <t>-699024145</t>
  </si>
  <si>
    <t>741310122</t>
  </si>
  <si>
    <t>Montáž spínačů jedno nebo dvoupólových polozapuštěných nebo zapuštěných se zapojením vodičů bezšroubové připojení přepínačů, řazení 6-střídavých</t>
  </si>
  <si>
    <t>-1486517694</t>
  </si>
  <si>
    <t>https://podminky.urs.cz/item/CS_URS_2024_02/741310122</t>
  </si>
  <si>
    <t>10.069.918</t>
  </si>
  <si>
    <t>Spínač řazení 6 B</t>
  </si>
  <si>
    <t>KS</t>
  </si>
  <si>
    <t>-582721886</t>
  </si>
  <si>
    <t>10.069.9180</t>
  </si>
  <si>
    <t>Spínač řazení 1 B</t>
  </si>
  <si>
    <t>406231087</t>
  </si>
  <si>
    <t>34535425.KVE</t>
  </si>
  <si>
    <t xml:space="preserve">SPINAC-PRISTROJ R.6+6 </t>
  </si>
  <si>
    <t>1101236645</t>
  </si>
  <si>
    <t>10.069.921</t>
  </si>
  <si>
    <t>Spínač řazení 7  B</t>
  </si>
  <si>
    <t>-996094501</t>
  </si>
  <si>
    <t>10.056.922</t>
  </si>
  <si>
    <t>Spínač řazení 5 B</t>
  </si>
  <si>
    <t>1036942100</t>
  </si>
  <si>
    <t>10.072.639</t>
  </si>
  <si>
    <t>spínače řazení č.1/0</t>
  </si>
  <si>
    <t>-244766908</t>
  </si>
  <si>
    <t>741310561</t>
  </si>
  <si>
    <t>Montáž spínačů tří nebo čtyřpólových vypínačů výkonových pojistkových, do 63 A</t>
  </si>
  <si>
    <t>1661332793</t>
  </si>
  <si>
    <t>https://podminky.urs.cz/item/CS_URS_2024_02/741310561</t>
  </si>
  <si>
    <t>10.088.392</t>
  </si>
  <si>
    <t>Spínač P1-25A čtyřpol.</t>
  </si>
  <si>
    <t>2102030578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</si>
  <si>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</si>
  <si>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</si>
  <si>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-1729053944</t>
  </si>
  <si>
    <t>https://podminky.urs.cz/item/CS_URS_2024_02/741313005</t>
  </si>
  <si>
    <t>10.080.442</t>
  </si>
  <si>
    <t>Zásuvka jednonásobná s přepěťovou ochranou, krytí min. IP20</t>
  </si>
  <si>
    <t>-1658334591</t>
  </si>
  <si>
    <t>741313042</t>
  </si>
  <si>
    <t>Montáž zásuvek domovních se zapojením vodičů šroubové připojení polozapuštěných nebo zapuštěných 10/16 A, provedení 2P + PE dvojí zapojení pro průběžnou montáž</t>
  </si>
  <si>
    <t>592288901</t>
  </si>
  <si>
    <t>https://podminky.urs.cz/item/CS_URS_2024_02/741313042</t>
  </si>
  <si>
    <t>1187455</t>
  </si>
  <si>
    <t>ZASUVKA jednonásobná 230V, IP20, B</t>
  </si>
  <si>
    <t>1058057750</t>
  </si>
  <si>
    <t>741313082</t>
  </si>
  <si>
    <t>Montáž zásuvek domovních se zapojením vodičů šroubové připojení venkovní nebo mokré, provedení 2P + PE</t>
  </si>
  <si>
    <t>-1378082590</t>
  </si>
  <si>
    <t>https://podminky.urs.cz/item/CS_URS_2024_02/741313082</t>
  </si>
  <si>
    <t>1192623</t>
  </si>
  <si>
    <t>ZASUVKA KOMPLET 230V, IP44</t>
  </si>
  <si>
    <t>-297490950</t>
  </si>
  <si>
    <t>741313121</t>
  </si>
  <si>
    <t>Montáž zásuvek průmyslových se zapojením vodičů spojovacích, provedení IP 67 3P+N+PE 16 A</t>
  </si>
  <si>
    <t>-713516341</t>
  </si>
  <si>
    <t>https://podminky.urs.cz/item/CS_URS_2024_02/741313121</t>
  </si>
  <si>
    <t>35811257</t>
  </si>
  <si>
    <t>zásuvka nástěnná 16 A, 250 V, 5pólová, IP44</t>
  </si>
  <si>
    <t>-1008592035</t>
  </si>
  <si>
    <t>741370002</t>
  </si>
  <si>
    <t>Montáž svítidel žárovkových se zapojením vodičů bytových nebo společenských místností stropních přisazených 1 zdroj se sklem</t>
  </si>
  <si>
    <t>-431147121</t>
  </si>
  <si>
    <t>https://podminky.urs.cz/item/CS_URS_2024_02/741370002</t>
  </si>
  <si>
    <t>47851</t>
  </si>
  <si>
    <t>Stropní nebo závěsné svítidlo, min. krytí IP20</t>
  </si>
  <si>
    <t>-1555861900</t>
  </si>
  <si>
    <t>741370032.1</t>
  </si>
  <si>
    <t>Nástěnné svítidlo, min. krytí IP20</t>
  </si>
  <si>
    <t>-982880571</t>
  </si>
  <si>
    <t>34821275.1</t>
  </si>
  <si>
    <t>1466919407</t>
  </si>
  <si>
    <t>741370034</t>
  </si>
  <si>
    <t>Montáž svítidel žárovkových se zapojením vodičů bytových nebo společenských místností nástěnných přisazených 2 zdroje nouzové</t>
  </si>
  <si>
    <t>11991636</t>
  </si>
  <si>
    <t>https://podminky.urs.cz/item/CS_URS_2024_02/741370034</t>
  </si>
  <si>
    <t>34838100</t>
  </si>
  <si>
    <t>svítidlo dočasné nouzové osvětlení, IP66 1x18W, 1h</t>
  </si>
  <si>
    <t>664158882</t>
  </si>
  <si>
    <t>741371006</t>
  </si>
  <si>
    <t>Montáž svítidel zářivkových se zapojením vodičů bytových nebo společenských místností stropních přisazených 4 zdroje s krytem</t>
  </si>
  <si>
    <t>-1864521643</t>
  </si>
  <si>
    <t>https://podminky.urs.cz/item/CS_URS_2024_02/741371006</t>
  </si>
  <si>
    <t>34814445</t>
  </si>
  <si>
    <t>Stropní přisazené zářivkové svítidlo 4x18W, elektronický předřadník, leštěná Al mřížka, krytí IP20,zdroj 4x zářivka 18W, 1350lm, 4300 K, Ra 80, vč.sv. zdroje</t>
  </si>
  <si>
    <t>1745158877</t>
  </si>
  <si>
    <t>741372101</t>
  </si>
  <si>
    <t>Montáž svítidel s integrovaným zdrojem LED se zapojením vodičů interiérových vestavných stropních bodových</t>
  </si>
  <si>
    <t>1124055006</t>
  </si>
  <si>
    <t>https://podminky.urs.cz/item/CS_URS_2024_02/741372101</t>
  </si>
  <si>
    <t>1177588</t>
  </si>
  <si>
    <t>SVITIDLO MASSIVE 59333/11/10 3 ks</t>
  </si>
  <si>
    <t>-2086945355</t>
  </si>
  <si>
    <t>741410072</t>
  </si>
  <si>
    <t>Montáž uzemňovacího vedení s upevněním, propojením a připojením pomocí svorek doplňků ostatních konstrukcí vodičem průřezu do 16 mm2, uloženým pevně</t>
  </si>
  <si>
    <t>-1119577129</t>
  </si>
  <si>
    <t>https://podminky.urs.cz/item/CS_URS_2024_02/741410072</t>
  </si>
  <si>
    <t>34140825</t>
  </si>
  <si>
    <t>vodič propojovací jádro Cu plné izolace PVC 450/750V (H07V-U) 1x4mm2</t>
  </si>
  <si>
    <t>-2086529471</t>
  </si>
  <si>
    <t>34142158</t>
  </si>
  <si>
    <t>vodič silový s Cu jádrem 10mm2</t>
  </si>
  <si>
    <t>2084781389</t>
  </si>
  <si>
    <t>741810002</t>
  </si>
  <si>
    <t>Zkoušky a prohlídky elektrických rozvodů a zařízení celková prohlídka a vyhotovení revizní zprávy pro objem montážních prací přes 100 do 500 tis. Kč</t>
  </si>
  <si>
    <t>877428819</t>
  </si>
  <si>
    <t>https://podminky.urs.cz/item/CS_URS_2024_02/741810002</t>
  </si>
  <si>
    <t>742</t>
  </si>
  <si>
    <t>Elektroinstalace - slaboproud</t>
  </si>
  <si>
    <t>742110001</t>
  </si>
  <si>
    <t>Montáž trubek pro slaboproud plastových ohebných uložených pod omítku se zasekáním</t>
  </si>
  <si>
    <t>1092089610</t>
  </si>
  <si>
    <t>10.075.304</t>
  </si>
  <si>
    <t>Trubka oheb.2323/LPE-2 pr.23 125N b.</t>
  </si>
  <si>
    <t>1301450962</t>
  </si>
  <si>
    <t>742121001</t>
  </si>
  <si>
    <t>Montáž kabelů sdělovacích pro vnitřní rozvody počtu žil do 15</t>
  </si>
  <si>
    <t>-2083591183</t>
  </si>
  <si>
    <t>https://podminky.urs.cz/item/CS_URS_2024_02/742121001</t>
  </si>
  <si>
    <t>8500046670</t>
  </si>
  <si>
    <t>Instalační kabel UTP Solarix CAT5E LSOH (305m/bal)</t>
  </si>
  <si>
    <t>1787694355</t>
  </si>
  <si>
    <t>742210421</t>
  </si>
  <si>
    <t>Nastavení a oživení EPS oživení systému na jeden detektor</t>
  </si>
  <si>
    <t>1543382020</t>
  </si>
  <si>
    <t>https://podminky.urs.cz/item/CS_URS_2024_02/742210421</t>
  </si>
  <si>
    <t>45123</t>
  </si>
  <si>
    <t>Autonomní detektor kouře</t>
  </si>
  <si>
    <t>-163541802</t>
  </si>
  <si>
    <t>742330042</t>
  </si>
  <si>
    <t>Montáž strukturované kabeláže zásuvek datových pod omítku, do nábytku, do parapetního žlabu nebo podlahové krabice 1 až 6 pozic</t>
  </si>
  <si>
    <t>269694781</t>
  </si>
  <si>
    <t>https://podminky.urs.cz/item/CS_URS_2024_02/742330042</t>
  </si>
  <si>
    <t>1711277-1</t>
  </si>
  <si>
    <t>Modul zásuvkový 45x45 mm, pro 1x RJ45, se záclonkou</t>
  </si>
  <si>
    <t>2095129355</t>
  </si>
  <si>
    <t>1359825</t>
  </si>
  <si>
    <t>ZASUVKA JACK RJ 45-8 CAT. 5E RJ45C5U</t>
  </si>
  <si>
    <t>-1917690539</t>
  </si>
  <si>
    <t>742330051</t>
  </si>
  <si>
    <t>Montáž strukturované kabeláže zásuvek datových popis portu zásuvky</t>
  </si>
  <si>
    <t>-1266478597</t>
  </si>
  <si>
    <t>https://podminky.urs.cz/item/CS_URS_2024_02/742330051</t>
  </si>
  <si>
    <t>742330052</t>
  </si>
  <si>
    <t>Montáž strukturované kabeláže zásuvek datových popis portů patchpanelu</t>
  </si>
  <si>
    <t>966043491</t>
  </si>
  <si>
    <t>https://podminky.urs.cz/item/CS_URS_2024_02/742330052</t>
  </si>
  <si>
    <t>742330101</t>
  </si>
  <si>
    <t>Montáž strukturované kabeláže měření segmentu metalického s vyhotovením protokolu</t>
  </si>
  <si>
    <t>-684418312</t>
  </si>
  <si>
    <t>https://podminky.urs.cz/item/CS_URS_2024_02/742330101</t>
  </si>
  <si>
    <t>742420121</t>
  </si>
  <si>
    <t>Montáž společné televizní antény televizní zásuvky koncové nebo průběžné</t>
  </si>
  <si>
    <t>2027952196</t>
  </si>
  <si>
    <t>https://podminky.urs.cz/item/CS_URS_2024_02/742420121</t>
  </si>
  <si>
    <t>5011-A3503</t>
  </si>
  <si>
    <t>Přístroj zásuvky TV+R, koncový (typ EU 3503)+kryt</t>
  </si>
  <si>
    <t>98008149</t>
  </si>
  <si>
    <t>Práce a dodávky M</t>
  </si>
  <si>
    <t>22-M</t>
  </si>
  <si>
    <t>Montáže technologických zařízení pro dopravní stavby</t>
  </si>
  <si>
    <t>220280222</t>
  </si>
  <si>
    <t>Montáž kabelu uloženého v trubkách nebo v lištách včetně odvinutí kabelu z bubnu, natáhnutí, odříznutí, zaizolování a zatažení do trubek nebo lišt, pročištění trubky, prozvonění a označení kabelu SYKFY 10 x 2 x 0,5 mm</t>
  </si>
  <si>
    <t>-1557258820</t>
  </si>
  <si>
    <t>https://podminky.urs.cz/item/CS_URS_2024_02/220280222</t>
  </si>
  <si>
    <t>1419194</t>
  </si>
  <si>
    <t>KABEL BELDEN H121 AL PE</t>
  </si>
  <si>
    <t>1310464797</t>
  </si>
  <si>
    <t>220300642</t>
  </si>
  <si>
    <t>Ukončení koaxiálních kabelů pro anténní svody včetně odstranění pláště na jednom konci kabelu, úpravy vnějšího dutého vodiče, odstranění izolace z vnitřního vodiče, přiletování na špičky konektorů na kabelu do vnějšího průměru do 10 mm</t>
  </si>
  <si>
    <t>1015978584</t>
  </si>
  <si>
    <t>https://podminky.urs.cz/item/CS_URS_2024_02/220300642</t>
  </si>
  <si>
    <t>220490846</t>
  </si>
  <si>
    <t>Měření strukturované kabeláže jednoho portu</t>
  </si>
  <si>
    <t>1606954895</t>
  </si>
  <si>
    <t>https://podminky.urs.cz/item/CS_URS_2024_02/220490846</t>
  </si>
  <si>
    <t>HZS</t>
  </si>
  <si>
    <t>Hodinové zúčtovací sazby</t>
  </si>
  <si>
    <t>HZS1291</t>
  </si>
  <si>
    <t>Hodinové zúčtovací sazby profesí HSV zemní a pomocné práce pomocný stavební dělník</t>
  </si>
  <si>
    <t>512</t>
  </si>
  <si>
    <t>763085309</t>
  </si>
  <si>
    <t>https://podminky.urs.cz/item/CS_URS_2024_02/HZS1291</t>
  </si>
  <si>
    <t>HZS2221x</t>
  </si>
  <si>
    <t>Koordinace s ostaními profesemi</t>
  </si>
  <si>
    <t>-1429071471</t>
  </si>
  <si>
    <t>HZS2221xx</t>
  </si>
  <si>
    <t>Spolupráce s revizním technikem</t>
  </si>
  <si>
    <t>1629187648</t>
  </si>
  <si>
    <t>HZS2222</t>
  </si>
  <si>
    <t>Hodinové zúčtovací sazby profesí PSV provádění stavebních instalací topenář odborný</t>
  </si>
  <si>
    <t>1317221470</t>
  </si>
  <si>
    <t>https://podminky.urs.cz/item/CS_URS_2024_02/HZS2222</t>
  </si>
  <si>
    <t>Vedlejší rozpočtové náklady</t>
  </si>
  <si>
    <t>VRN1</t>
  </si>
  <si>
    <t>Průzkumné, geodetické a projektové práce</t>
  </si>
  <si>
    <t>013002000</t>
  </si>
  <si>
    <t>Projektové práce</t>
  </si>
  <si>
    <t>1024</t>
  </si>
  <si>
    <t>2095341054</t>
  </si>
  <si>
    <t>https://podminky.urs.cz/item/CS_URS_2024_02/013002000</t>
  </si>
  <si>
    <t>VRN6</t>
  </si>
  <si>
    <t>Územní vlivy</t>
  </si>
  <si>
    <t>065002000</t>
  </si>
  <si>
    <t>Mimostaveništní doprava materiálů, výrobků a strojů</t>
  </si>
  <si>
    <t>1741825250</t>
  </si>
  <si>
    <t>https://podminky.urs.cz/item/CS_URS_2024_02/065002000</t>
  </si>
  <si>
    <t>VRN8</t>
  </si>
  <si>
    <t>Přesun stavebních kapacit</t>
  </si>
  <si>
    <t>081002000</t>
  </si>
  <si>
    <t>Doprava zaměstnanců</t>
  </si>
  <si>
    <t>-65504287</t>
  </si>
  <si>
    <t>https://podminky.urs.cz/item/CS_URS_2024_02/081002000</t>
  </si>
  <si>
    <t>01.4 - Ochrana před bleskem</t>
  </si>
  <si>
    <t xml:space="preserve">    21-M - Elektromontáže</t>
  </si>
  <si>
    <t>741420001</t>
  </si>
  <si>
    <t>Montáž hromosvodného vedení svodových drátů nebo lan s podpěrami, Ø do 10 mm</t>
  </si>
  <si>
    <t>-1074347752</t>
  </si>
  <si>
    <t>https://podminky.urs.cz/item/CS_URS_2024_02/741420001</t>
  </si>
  <si>
    <t>35441077</t>
  </si>
  <si>
    <t>drát D 8mm AlMgSi</t>
  </si>
  <si>
    <t>556725734</t>
  </si>
  <si>
    <t>253015</t>
  </si>
  <si>
    <t>Beton C35/45, jednobodové uložení drátu, pro prům. 8mm</t>
  </si>
  <si>
    <t>1777840582</t>
  </si>
  <si>
    <t>741430012</t>
  </si>
  <si>
    <t>Montáž jímacích tyčí délky přes 3 m, na stojan</t>
  </si>
  <si>
    <t>1642285885</t>
  </si>
  <si>
    <t>https://podminky.urs.cz/item/CS_URS_2024_02/741430012</t>
  </si>
  <si>
    <t>819336</t>
  </si>
  <si>
    <t>Podpůrná trubka 3,2m s jímacím hrotem 1,0m a vodičem HVI long</t>
  </si>
  <si>
    <t>-794358890</t>
  </si>
  <si>
    <t>105390</t>
  </si>
  <si>
    <t>tříramenný stojan, k. č. 105 390</t>
  </si>
  <si>
    <t>-707313276</t>
  </si>
  <si>
    <t>1232980</t>
  </si>
  <si>
    <t>BETONOVY PODSTAVEC DEHN /102010/</t>
  </si>
  <si>
    <t>-178072661</t>
  </si>
  <si>
    <t>1225862</t>
  </si>
  <si>
    <t xml:space="preserve">PODLOZKA PLAST POD PODSTAVEC  </t>
  </si>
  <si>
    <t>1341151799</t>
  </si>
  <si>
    <t>105397</t>
  </si>
  <si>
    <t>Sada závitových tyčí 3x M16x520mm</t>
  </si>
  <si>
    <t>-420018720</t>
  </si>
  <si>
    <t>204006</t>
  </si>
  <si>
    <t>Podpěra vedení vyrovnání potenciálu AlMgSi 8, 204 006</t>
  </si>
  <si>
    <t>571263412</t>
  </si>
  <si>
    <t>741810001</t>
  </si>
  <si>
    <t>Zkoušky a prohlídky elektrických rozvodů a zařízení celková prohlídka a vyhotovení revizní zprávy pro objem montážních prací do 100 tis. Kč</t>
  </si>
  <si>
    <t>2046066724</t>
  </si>
  <si>
    <t>https://podminky.urs.cz/item/CS_URS_2024_02/741810001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</si>
  <si>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</si>
  <si>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</si>
  <si>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</si>
  <si>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</si>
  <si>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-390749373</t>
  </si>
  <si>
    <t>https://podminky.urs.cz/item/CS_URS_2024_02/210220020</t>
  </si>
  <si>
    <t>35442062</t>
  </si>
  <si>
    <t>pás zemnící 30x4mm FeZn</t>
  </si>
  <si>
    <t>-1789694764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</si>
  <si>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</si>
  <si>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</si>
  <si>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-1713394063</t>
  </si>
  <si>
    <t>https://podminky.urs.cz/item/CS_URS_2024_02/210220022</t>
  </si>
  <si>
    <t>35441073</t>
  </si>
  <si>
    <t>drát D 10mm FeZn</t>
  </si>
  <si>
    <t>1045067183</t>
  </si>
  <si>
    <t>210220102</t>
  </si>
  <si>
    <t>Montáž hromosvodného vedení svodových vodičů s podpěrami, průměru přes 10 mm</t>
  </si>
  <si>
    <t>1384661722</t>
  </si>
  <si>
    <t>https://podminky.urs.cz/item/CS_URS_2024_02/210220102</t>
  </si>
  <si>
    <t>1223750</t>
  </si>
  <si>
    <t>HVI VODIC-LONG D23MM SEDY</t>
  </si>
  <si>
    <t>2067245701</t>
  </si>
  <si>
    <t>275259.1</t>
  </si>
  <si>
    <t>podpěra na svody, 275 259</t>
  </si>
  <si>
    <t>1365103254</t>
  </si>
  <si>
    <t>275259</t>
  </si>
  <si>
    <t>Podpěra vedení se základnou_x000D_
a betonem pro vodič HVI 20-23mm -SET-</t>
  </si>
  <si>
    <t>-440303304</t>
  </si>
  <si>
    <t>210220231</t>
  </si>
  <si>
    <t>Montáž hromosvodného vedení jímacích tyčí délky do 3 m na stojan</t>
  </si>
  <si>
    <t>2125822303</t>
  </si>
  <si>
    <t>https://podminky.urs.cz/item/CS_URS_2024_02/210220231</t>
  </si>
  <si>
    <t>210220302</t>
  </si>
  <si>
    <t>Montáž hromosvodného vedení svorek se 3 a více šrouby</t>
  </si>
  <si>
    <t>1731007406</t>
  </si>
  <si>
    <t>https://podminky.urs.cz/item/CS_URS_2024_02/210220302</t>
  </si>
  <si>
    <t>318205</t>
  </si>
  <si>
    <t>Křížová svorka FeZn, pro prům. 8-10/pásek 30mm</t>
  </si>
  <si>
    <t>860158628</t>
  </si>
  <si>
    <t>-1328524935</t>
  </si>
  <si>
    <t>472 119</t>
  </si>
  <si>
    <t>Uzemňovací přípojnice nerez zkušební svorkovnice</t>
  </si>
  <si>
    <t>-1006747599</t>
  </si>
  <si>
    <t>301209</t>
  </si>
  <si>
    <t>Svorka KS, nerez 200kA, pro prům. 10mm</t>
  </si>
  <si>
    <t>235453478</t>
  </si>
  <si>
    <t>210220303</t>
  </si>
  <si>
    <t>Montáž hromosvodného vedení svorek na okapové žlaby</t>
  </si>
  <si>
    <t>-262818744</t>
  </si>
  <si>
    <t>https://podminky.urs.cz/item/CS_URS_2024_02/210220303</t>
  </si>
  <si>
    <t>35441905</t>
  </si>
  <si>
    <t>svorka připojovací k připojení okapových žlabů</t>
  </si>
  <si>
    <t>-60208251</t>
  </si>
  <si>
    <t>-682808297</t>
  </si>
  <si>
    <t>859714071</t>
  </si>
  <si>
    <t>598377388</t>
  </si>
  <si>
    <t>-1406601711</t>
  </si>
  <si>
    <t>03 - Zpevněné plochy</t>
  </si>
  <si>
    <t>HSV - potrubí z trub plastických</t>
  </si>
  <si>
    <t xml:space="preserve">    8 - Trubní vedení</t>
  </si>
  <si>
    <t xml:space="preserve">    96 - Bourání konstrukcí</t>
  </si>
  <si>
    <t xml:space="preserve">    767 - mobiliář</t>
  </si>
  <si>
    <t>potrubí z trub plastických</t>
  </si>
  <si>
    <t>-1826796692</t>
  </si>
  <si>
    <t>-1142888007</t>
  </si>
  <si>
    <t>-1092343994</t>
  </si>
  <si>
    <t>188,69*1,2</t>
  </si>
  <si>
    <t>122211101</t>
  </si>
  <si>
    <t>Odkopávky a prokopávky ručně zapažené i nezapažené v hornině třídy těžitelnosti I skupiny 3</t>
  </si>
  <si>
    <t>-985782100</t>
  </si>
  <si>
    <t>https://podminky.urs.cz/item/CS_URS_2024_02/122211101</t>
  </si>
  <si>
    <t>odkop studny</t>
  </si>
  <si>
    <t>0,8*3,14*1,5*1,5-0,8*3,14*0,85*0,85</t>
  </si>
  <si>
    <t>1599576222</t>
  </si>
  <si>
    <t>188,69*1,1*0,35</t>
  </si>
  <si>
    <t>131213701</t>
  </si>
  <si>
    <t>Hloubení nezapažených jam ručně s urovnáním dna do předepsaného profilu a spádu v hornině třídy těžitelnosti I skupiny 3 soudržných</t>
  </si>
  <si>
    <t>793770319</t>
  </si>
  <si>
    <t>https://podminky.urs.cz/item/CS_URS_2024_02/131213701</t>
  </si>
  <si>
    <t>0,3*0,3*1,0*12</t>
  </si>
  <si>
    <t>0,3*0,6*2*4*1,0</t>
  </si>
  <si>
    <t>1405479144</t>
  </si>
  <si>
    <t>226,428*0,2</t>
  </si>
  <si>
    <t>1055167032</t>
  </si>
  <si>
    <t>882980396</t>
  </si>
  <si>
    <t>72,646+3,837+2,52</t>
  </si>
  <si>
    <t>814802430</t>
  </si>
  <si>
    <t>79,003*5</t>
  </si>
  <si>
    <t>-1305633475</t>
  </si>
  <si>
    <t>79,003*1,8</t>
  </si>
  <si>
    <t>799232311</t>
  </si>
  <si>
    <t>obsyp zpevněných ploch, příprava na zatrávnění</t>
  </si>
  <si>
    <t>(19*2+12*2+62*2)*0,3*1,0</t>
  </si>
  <si>
    <t>174151101</t>
  </si>
  <si>
    <t>-280787952</t>
  </si>
  <si>
    <t>https://podminky.urs.cz/item/CS_URS_2024_02/174151101</t>
  </si>
  <si>
    <t>případné srovnání nerovností terénu</t>
  </si>
  <si>
    <t>188,69*1,1*0,1</t>
  </si>
  <si>
    <t>58337344</t>
  </si>
  <si>
    <t>štěrkopísek frakce 0/32</t>
  </si>
  <si>
    <t>115596952</t>
  </si>
  <si>
    <t>20,756*1,9</t>
  </si>
  <si>
    <t>-494270496</t>
  </si>
  <si>
    <t>1134820242</t>
  </si>
  <si>
    <t>188,69*1,1</t>
  </si>
  <si>
    <t>171151111</t>
  </si>
  <si>
    <t>Uložení sypanin do násypů strojně s rozprostřením sypaniny ve vrstvách a s hrubým urovnáním zhutněných z hornin nesoudržných sypkých</t>
  </si>
  <si>
    <t>-149657676</t>
  </si>
  <si>
    <t>https://podminky.urs.cz/item/CS_URS_2024_02/171151111</t>
  </si>
  <si>
    <t>Poznámka k položce:_x000D_
náyp dodatečného krytí kanálu, uvedení zahrad do původního stavu</t>
  </si>
  <si>
    <t>(19*2+12*2+62*2)*2,0</t>
  </si>
  <si>
    <t>181311103</t>
  </si>
  <si>
    <t>Rozprostření a urovnání ornice v rovině nebo ve svahu sklonu do 1:5 ručně při souvislé ploše, tl. vrstvy do 200 mm</t>
  </si>
  <si>
    <t>140732077</t>
  </si>
  <si>
    <t>https://podminky.urs.cz/item/CS_URS_2024_02/181311103</t>
  </si>
  <si>
    <t>Poznámka k položce:_x000D_
srovnání návozu</t>
  </si>
  <si>
    <t>00572410</t>
  </si>
  <si>
    <t>osivo směs travní parková</t>
  </si>
  <si>
    <t>-903794861</t>
  </si>
  <si>
    <t>372*0,03</t>
  </si>
  <si>
    <t>181311999</t>
  </si>
  <si>
    <t>Pořízení, nakládka, dovoz ornice</t>
  </si>
  <si>
    <t>-145782357</t>
  </si>
  <si>
    <t>372*0,2</t>
  </si>
  <si>
    <t>247681114</t>
  </si>
  <si>
    <t>Obsyp a těsnění vodárenské studny těsnění se zhutněním z jílu</t>
  </si>
  <si>
    <t>1178586681</t>
  </si>
  <si>
    <t>https://podminky.urs.cz/item/CS_URS_2024_02/247681114</t>
  </si>
  <si>
    <t>zásyp kolem upravované studny</t>
  </si>
  <si>
    <t>0,3*3,14*1,5*1,5-0,3*3,14*0,85*0,85</t>
  </si>
  <si>
    <t>58125110</t>
  </si>
  <si>
    <t>jíl surový kusový</t>
  </si>
  <si>
    <t>-368914073</t>
  </si>
  <si>
    <t>1,429*2,0</t>
  </si>
  <si>
    <t>-611427237</t>
  </si>
  <si>
    <t>-555419010</t>
  </si>
  <si>
    <t>0,3*4*0,2*12</t>
  </si>
  <si>
    <t>(0,3+0,6)*2*0,2*4*2</t>
  </si>
  <si>
    <t>1621932366</t>
  </si>
  <si>
    <t>564251111</t>
  </si>
  <si>
    <t>Podklad nebo podsyp ze štěrkopísku ŠP s rozprostřením, vlhčením a zhutněním plochy přes 100 m2, po zhutnění tl. 150 mm</t>
  </si>
  <si>
    <t>1532602701</t>
  </si>
  <si>
    <t>https://podminky.urs.cz/item/CS_URS_2024_02/564251111</t>
  </si>
  <si>
    <t>Poznámka k položce:_x000D_
dopadová plocha</t>
  </si>
  <si>
    <t>4*4+3*3*2</t>
  </si>
  <si>
    <t>564861111</t>
  </si>
  <si>
    <t>Podklad ze štěrkodrti ŠD s rozprostřením a zhutněním plochy přes 100 m2, po zhutnění tl. 200 mm</t>
  </si>
  <si>
    <t>-1795071287</t>
  </si>
  <si>
    <t>https://podminky.urs.cz/item/CS_URS_2024_02/564861111</t>
  </si>
  <si>
    <t>fr 0-32</t>
  </si>
  <si>
    <t>188,69*1,05</t>
  </si>
  <si>
    <t>-1344385800</t>
  </si>
  <si>
    <t>fr. 16-32</t>
  </si>
  <si>
    <t>188,69</t>
  </si>
  <si>
    <t>-840299319</t>
  </si>
  <si>
    <t>596211222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</si>
  <si>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100 do 300 m2</t>
  </si>
  <si>
    <t>398442925</t>
  </si>
  <si>
    <t>https://podminky.urs.cz/item/CS_URS_2024_02/596211222</t>
  </si>
  <si>
    <t>59245020</t>
  </si>
  <si>
    <t>dlažba skladebná betonová 200x100mm tl 80mm přírodní</t>
  </si>
  <si>
    <t>-280644207</t>
  </si>
  <si>
    <t>188,69*1,01</t>
  </si>
  <si>
    <t>242351112</t>
  </si>
  <si>
    <t>Bednění pláště vodárenské studny kopané kruhové</t>
  </si>
  <si>
    <t>23816106</t>
  </si>
  <si>
    <t>https://podminky.urs.cz/item/CS_URS_2024_02/242351112</t>
  </si>
  <si>
    <t>0,2*3,14*2,0+0,2*3,14*1,5+(3,14*1,0*1,0-3,14*0,8*0,8)</t>
  </si>
  <si>
    <t>631313115</t>
  </si>
  <si>
    <t>Vytvarování dna z betonu prostého žlabů, kanálů, nádrží nebo vodárenských rychlofiltrů s bedněním s potěrem z cementové malty hlazeným ocelovým hladítkem žlabů nebo kanálů, z betonu se zvýšenými nároky na prostředí C 25/30, poloměr zakřivení přes 600 mm</t>
  </si>
  <si>
    <t>1053200574</t>
  </si>
  <si>
    <t>https://podminky.urs.cz/item/CS_URS_2024_02/631313115</t>
  </si>
  <si>
    <t>úprava okrajů studny po odbourání</t>
  </si>
  <si>
    <t>0,2*(3,14*2,0*2,0-3,14*1,5*1,5)</t>
  </si>
  <si>
    <t>Trubní vedení</t>
  </si>
  <si>
    <t>894414211</t>
  </si>
  <si>
    <t>Osazení betonových nebo železobetonových dílců pro šachty desek zákrytových</t>
  </si>
  <si>
    <t>410239899</t>
  </si>
  <si>
    <t>https://podminky.urs.cz/item/CS_URS_2024_02/894414211</t>
  </si>
  <si>
    <t>5922436A</t>
  </si>
  <si>
    <t>deska betonová zákrytová šachetní čtvercová 150x180x62,5cm</t>
  </si>
  <si>
    <t>-1657369866</t>
  </si>
  <si>
    <t>899104112</t>
  </si>
  <si>
    <t>Osazení poklopů šachtových litinových, ocelových nebo železobetonových včetně rámů pro třídu zatížení D400, E600</t>
  </si>
  <si>
    <t>1647798240</t>
  </si>
  <si>
    <t>https://podminky.urs.cz/item/CS_URS_2024_02/899104112</t>
  </si>
  <si>
    <t>5524140.</t>
  </si>
  <si>
    <t>poklop šachtový s rámem DN 600 třída D400 bez odvětrání</t>
  </si>
  <si>
    <t>915170276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</si>
  <si>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</si>
  <si>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</si>
  <si>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-1037690975</t>
  </si>
  <si>
    <t>https://podminky.urs.cz/item/CS_URS_2024_02/916111123</t>
  </si>
  <si>
    <t>přídlažba</t>
  </si>
  <si>
    <t>6*2</t>
  </si>
  <si>
    <t>58381007</t>
  </si>
  <si>
    <t>kostka štípaná dlažební žula drobná 8/10</t>
  </si>
  <si>
    <t>-94263069</t>
  </si>
  <si>
    <t>12*0,1*2</t>
  </si>
  <si>
    <t>916131112</t>
  </si>
  <si>
    <t>Osazení silničního obrubníku betonového se zřízením lože, s vyplněním a zatřením spár cementovou maltou ležatého bez boční opěry, do lože z betonu prostého</t>
  </si>
  <si>
    <t>-1026237236</t>
  </si>
  <si>
    <t>https://podminky.urs.cz/item/CS_URS_2024_02/916131112</t>
  </si>
  <si>
    <t>59217031</t>
  </si>
  <si>
    <t>obrubník silniční betonový 1000x150x250mm</t>
  </si>
  <si>
    <t>1927506755</t>
  </si>
  <si>
    <t>6*1,02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</si>
  <si>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</si>
  <si>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</si>
  <si>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-2011903301</t>
  </si>
  <si>
    <t>https://podminky.urs.cz/item/CS_URS_2024_02/916231213</t>
  </si>
  <si>
    <t>64*2</t>
  </si>
  <si>
    <t>59217017</t>
  </si>
  <si>
    <t>obrubník betonový chodníkový 1000x100x250mm</t>
  </si>
  <si>
    <t>2062273286</t>
  </si>
  <si>
    <t>128*1,02 'Přepočtené koeficientem množství</t>
  </si>
  <si>
    <t>916991121</t>
  </si>
  <si>
    <t>Lože pod obrubníky, krajníky nebo obruby z dlažebních kostek z betonu prostého</t>
  </si>
  <si>
    <t>-582231856</t>
  </si>
  <si>
    <t>https://podminky.urs.cz/item/CS_URS_2024_02/916991121</t>
  </si>
  <si>
    <t>lože pod odvodňovací rošt a dvojřádek</t>
  </si>
  <si>
    <t>0,5*0,3*6,0</t>
  </si>
  <si>
    <t>919411131</t>
  </si>
  <si>
    <t>Čelo propustku včetně římsy z betonu prostého se zvýšenými nároky na prostředí, pro propustek z trub DN 300 až 500 mm</t>
  </si>
  <si>
    <t>1660100953</t>
  </si>
  <si>
    <t>https://podminky.urs.cz/item/CS_URS_2024_02/919411131</t>
  </si>
  <si>
    <t>919521140</t>
  </si>
  <si>
    <t>Zřízení silničního propustku z trub betonových nebo železobetonových DN 600 mm</t>
  </si>
  <si>
    <t>1837248986</t>
  </si>
  <si>
    <t>https://podminky.urs.cz/item/CS_URS_2024_02/919521140</t>
  </si>
  <si>
    <t>28617279</t>
  </si>
  <si>
    <t>trubka kanalizační PP korugovaná DN 400x6000mm SN16</t>
  </si>
  <si>
    <t>-328927947</t>
  </si>
  <si>
    <t>919535558</t>
  </si>
  <si>
    <t>Obetonování trubního propustku betonem prostým bez zvýšených nároků na prostředí tř. C 20/25</t>
  </si>
  <si>
    <t>-1968701418</t>
  </si>
  <si>
    <t>https://podminky.urs.cz/item/CS_URS_2024_02/919535558</t>
  </si>
  <si>
    <t>6*0,6*0,6-3,14*0,2*0,2*6</t>
  </si>
  <si>
    <t>919731122</t>
  </si>
  <si>
    <t>Zarovnání styčné plochy podkladu nebo krytu podél vybourané části komunikace nebo zpevněné plochy živičné tl. přes 50 do 100 mm</t>
  </si>
  <si>
    <t>449472813</t>
  </si>
  <si>
    <t>https://podminky.urs.cz/item/CS_URS_2024_02/919731122</t>
  </si>
  <si>
    <t>935326111.1</t>
  </si>
  <si>
    <t>Odvodňovací rošt - osazení a dodávka</t>
  </si>
  <si>
    <t>-1021875979</t>
  </si>
  <si>
    <t>938431111</t>
  </si>
  <si>
    <t>Čištění studny průměru přes 80 do 100 cm hloubky do 5 m s odstraněním kalu tloušťky do 0,1 m</t>
  </si>
  <si>
    <t>1260323451</t>
  </si>
  <si>
    <t>https://podminky.urs.cz/item/CS_URS_2024_02/938431111</t>
  </si>
  <si>
    <t>938431119</t>
  </si>
  <si>
    <t>Čištění studny průměru přes 80 do 100 cm Příplatek k ceně za každý další i započatý 0,1 m tloušťky kalu</t>
  </si>
  <si>
    <t>-2037817486</t>
  </si>
  <si>
    <t>https://podminky.urs.cz/item/CS_URS_2024_02/938431119</t>
  </si>
  <si>
    <t>962022490</t>
  </si>
  <si>
    <t>Bourání zdiva nadzákladového kamenného na maltu cementovou, objemu do 1 m3</t>
  </si>
  <si>
    <t>202101953</t>
  </si>
  <si>
    <t>https://podminky.urs.cz/item/CS_URS_2024_02/962022490</t>
  </si>
  <si>
    <t>část studny</t>
  </si>
  <si>
    <t>3,14*1,7*0,15*0,8</t>
  </si>
  <si>
    <t>Bourání konstrukcí</t>
  </si>
  <si>
    <t>113107013</t>
  </si>
  <si>
    <t>Odstranění podkladů nebo krytů při překopech inženýrských sítí s přemístěním hmot na skládku ve vzdálenosti do 3 m nebo s naložením na dopravní prostředek ručně z kameniva těženého, o tl. vrstvy přes 200 do 300 mm</t>
  </si>
  <si>
    <t>-2018666002</t>
  </si>
  <si>
    <t>https://podminky.urs.cz/item/CS_URS_2024_02/113107013</t>
  </si>
  <si>
    <t>6*0,3</t>
  </si>
  <si>
    <t>-1662748915</t>
  </si>
  <si>
    <t>899303811</t>
  </si>
  <si>
    <t>Demontáž poklopů betonových a železobetonových včetně rámu, hmotnosti jednotlivě přes 100 do 150 kg</t>
  </si>
  <si>
    <t>2113646418</t>
  </si>
  <si>
    <t>https://podminky.urs.cz/item/CS_URS_2024_02/899303811</t>
  </si>
  <si>
    <t>919735112</t>
  </si>
  <si>
    <t>Řezání stávajícího živičného krytu nebo podkladu hloubky přes 50 do 100 mm</t>
  </si>
  <si>
    <t>-57104728</t>
  </si>
  <si>
    <t>https://podminky.urs.cz/item/CS_URS_2024_02/919735112</t>
  </si>
  <si>
    <t>997221571</t>
  </si>
  <si>
    <t>Vodorovná doprava vybouraných hmot bez naložení, ale se složením a s hrubým urovnáním na vzdálenost do 1 km</t>
  </si>
  <si>
    <t>279956132</t>
  </si>
  <si>
    <t>https://podminky.urs.cz/item/CS_URS_2024_02/997221571</t>
  </si>
  <si>
    <t>997221579</t>
  </si>
  <si>
    <t>Vodorovná doprava vybouraných hmot bez naložení, ale se složením a s hrubým urovnáním na vzdálenost Příplatek k ceně za každý další započatý 1 km přes 1 km</t>
  </si>
  <si>
    <t>-432015535</t>
  </si>
  <si>
    <t>https://podminky.urs.cz/item/CS_URS_2024_02/997221579</t>
  </si>
  <si>
    <t>3,553*20</t>
  </si>
  <si>
    <t>997221612</t>
  </si>
  <si>
    <t>Nakládání na dopravní prostředky pro vodorovnou dopravu vybouraných hmot</t>
  </si>
  <si>
    <t>-2015135902</t>
  </si>
  <si>
    <t>https://podminky.urs.cz/item/CS_URS_2024_02/997221612</t>
  </si>
  <si>
    <t>997221873</t>
  </si>
  <si>
    <t>-1190209116</t>
  </si>
  <si>
    <t>https://podminky.urs.cz/item/CS_URS_2024_02/997221873</t>
  </si>
  <si>
    <t>998223011</t>
  </si>
  <si>
    <t>Přesun hmot pro pozemní komunikace s krytem dlážděným dopravní vzdálenost do 200 m jakékoliv délky objektu</t>
  </si>
  <si>
    <t>-872715512</t>
  </si>
  <si>
    <t>https://podminky.urs.cz/item/CS_URS_2024_02/998223011</t>
  </si>
  <si>
    <t>mobiliář</t>
  </si>
  <si>
    <t>Pol1</t>
  </si>
  <si>
    <t>lavička s opěradlem</t>
  </si>
  <si>
    <t>1987430456</t>
  </si>
  <si>
    <t>Pol2</t>
  </si>
  <si>
    <t>lavička bez opěradla</t>
  </si>
  <si>
    <t>463537354</t>
  </si>
  <si>
    <t>Pol3</t>
  </si>
  <si>
    <t>montáž laviček včetně kotvení</t>
  </si>
  <si>
    <t>-1407623809</t>
  </si>
  <si>
    <t>Pol4</t>
  </si>
  <si>
    <t>zpětná montáž houpaček</t>
  </si>
  <si>
    <t>-610585958</t>
  </si>
  <si>
    <t>Pol5</t>
  </si>
  <si>
    <t>zpětná montáž průlezky</t>
  </si>
  <si>
    <t>299507091</t>
  </si>
  <si>
    <t>Pol6</t>
  </si>
  <si>
    <t>Zřízení dopadové plochy - houpačky, průlezka</t>
  </si>
  <si>
    <t>-416622789</t>
  </si>
  <si>
    <t>Pol.7</t>
  </si>
  <si>
    <t xml:space="preserve">Zřízení pískoviště </t>
  </si>
  <si>
    <t>-1482798321</t>
  </si>
  <si>
    <t>04 - Dešťová kanalizace</t>
  </si>
  <si>
    <t>HSV - HSV</t>
  </si>
  <si>
    <t>132251251</t>
  </si>
  <si>
    <t>Hloubení nezapažených rýh šířky přes 800 do 2 000 mm strojně s urovnáním dna do předepsaného profilu a spádu v hornině třídy těžitelnosti I skupiny 3 do 20 m3</t>
  </si>
  <si>
    <t>-1864023237</t>
  </si>
  <si>
    <t>https://podminky.urs.cz/item/CS_URS_2024_02/132251251</t>
  </si>
  <si>
    <t>23,0*0,8*1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</si>
  <si>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</si>
  <si>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</si>
  <si>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-336666517</t>
  </si>
  <si>
    <t>https://podminky.urs.cz/item/CS_URS_2024_02/162251102</t>
  </si>
  <si>
    <t>18,4+8,28</t>
  </si>
  <si>
    <t>-1616350327</t>
  </si>
  <si>
    <t>18,4-8,28</t>
  </si>
  <si>
    <t>-1971638341</t>
  </si>
  <si>
    <t>10,12*5</t>
  </si>
  <si>
    <t>908951250</t>
  </si>
  <si>
    <t>10,12+8,28</t>
  </si>
  <si>
    <t>171201231</t>
  </si>
  <si>
    <t>1923952908</t>
  </si>
  <si>
    <t>https://podminky.urs.cz/item/CS_URS_2024_02/171201231</t>
  </si>
  <si>
    <t>10,12*1,6</t>
  </si>
  <si>
    <t>-1555483936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</si>
  <si>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</si>
  <si>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522051131</t>
  </si>
  <si>
    <t>https://podminky.urs.cz/item/CS_URS_2024_02/175151101</t>
  </si>
  <si>
    <t>23*0,8*0,45</t>
  </si>
  <si>
    <t>58331351</t>
  </si>
  <si>
    <t>kamenivo těžené drobné frakce 0/4</t>
  </si>
  <si>
    <t>-1998068035</t>
  </si>
  <si>
    <t>8,28*2,0</t>
  </si>
  <si>
    <t>451572111</t>
  </si>
  <si>
    <t>Lože pod potrubí, stoky a drobné objekty v otevřeném výkopu z kameniva drobného těženého 0 až 4 mm</t>
  </si>
  <si>
    <t>1858663024</t>
  </si>
  <si>
    <t>https://podminky.urs.cz/item/CS_URS_2024_02/451572111</t>
  </si>
  <si>
    <t>23*0,1*0,8</t>
  </si>
  <si>
    <t>721242115</t>
  </si>
  <si>
    <t>Lapače střešních splavenin polypropylenové (PP) s kulovým kloubem na odtoku DN 110</t>
  </si>
  <si>
    <t>-1841826800</t>
  </si>
  <si>
    <t>https://podminky.urs.cz/item/CS_URS_2024_02/721242115</t>
  </si>
  <si>
    <t>871275211</t>
  </si>
  <si>
    <t>Kanalizační potrubí z tvrdého PVC v otevřeném výkopu ve sklonu do 20 %, hladkého plnostěnného jednovrstvého, tuhost třídy SN 4 DN 125</t>
  </si>
  <si>
    <t>-339610825</t>
  </si>
  <si>
    <t>https://podminky.urs.cz/item/CS_URS_2023_02/871275211</t>
  </si>
  <si>
    <t>28611129</t>
  </si>
  <si>
    <t>trubka kanalizační PVC DN 125x5000mm SN4</t>
  </si>
  <si>
    <t>1852111698</t>
  </si>
  <si>
    <t>877270310</t>
  </si>
  <si>
    <t>Montáž tvarovek na kanalizačním plastovém potrubí z PP nebo PVC-U hladkého plnostěnného kolen, víček nebo hrdlových uzávěrů DN 125</t>
  </si>
  <si>
    <t>1550008509</t>
  </si>
  <si>
    <t>https://podminky.urs.cz/item/CS_URS_2024_02/877270310</t>
  </si>
  <si>
    <t xml:space="preserve">podíl tvarovek </t>
  </si>
  <si>
    <t>28617171</t>
  </si>
  <si>
    <t>koleno kanalizační PP třívrstvé SN16 DN 125x30°</t>
  </si>
  <si>
    <t>1504919818</t>
  </si>
  <si>
    <t>87PC001</t>
  </si>
  <si>
    <t>Vsakovací objekt 2,5*6*3 m vč.geotextilie, štěrku, dren.potrubí a výkopu</t>
  </si>
  <si>
    <t>-1322893733</t>
  </si>
  <si>
    <t>892271111</t>
  </si>
  <si>
    <t>Tlakové zkoušky vodou na potrubí DN 100 nebo 125</t>
  </si>
  <si>
    <t>1337218190</t>
  </si>
  <si>
    <t>https://podminky.urs.cz/item/CS_URS_2024_02/892271111</t>
  </si>
  <si>
    <t>892372111</t>
  </si>
  <si>
    <t>Tlakové zkoušky vodou zabezpečení konců potrubí při tlakových zkouškách DN do 300</t>
  </si>
  <si>
    <t>-461440887</t>
  </si>
  <si>
    <t>https://podminky.urs.cz/item/CS_URS_2024_02/892372111</t>
  </si>
  <si>
    <t>894812111</t>
  </si>
  <si>
    <t>Revizní a čistící šachta z polypropylenu PP pro hladké trouby DN 315 šachtové dno (DN šachty / DN trubního vedení) DN 315/150 přímý tok</t>
  </si>
  <si>
    <t>-1118004036</t>
  </si>
  <si>
    <t>https://podminky.urs.cz/item/CS_URS_2024_02/894812111</t>
  </si>
  <si>
    <t>894812131</t>
  </si>
  <si>
    <t>Revizní a čistící šachta z polypropylenu PP pro hladké trouby DN 315 roura šachtová korugovaná bez hrdla, světlé hloubky 1250 mm</t>
  </si>
  <si>
    <t>-788340336</t>
  </si>
  <si>
    <t>https://podminky.urs.cz/item/CS_URS_2024_02/894812131</t>
  </si>
  <si>
    <t>894812149</t>
  </si>
  <si>
    <t>Revizní a čistící šachta z polypropylenu PP pro hladké trouby DN 315 roura šachtová korugovaná Příplatek k cenám 2131 - 2142 za uříznutí šachtové roury</t>
  </si>
  <si>
    <t>-1392044569</t>
  </si>
  <si>
    <t>https://podminky.urs.cz/item/CS_URS_2024_02/894812149</t>
  </si>
  <si>
    <t>894812163</t>
  </si>
  <si>
    <t>Revizní a čistící šachta z polypropylenu PP pro hladké trouby DN 315 poklop litinový (pro třídu zatížení) plný do teleskopické trubky (D400)</t>
  </si>
  <si>
    <t>1657174350</t>
  </si>
  <si>
    <t>https://podminky.urs.cz/item/CS_URS_2024_02/894812163</t>
  </si>
  <si>
    <t>904R01</t>
  </si>
  <si>
    <t>Hzs-zkousky v ramci montaz.praci Komplexni vyzkouseni</t>
  </si>
  <si>
    <t>1665865491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</si>
  <si>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</si>
  <si>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</si>
  <si>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-1824932324</t>
  </si>
  <si>
    <t>https://podminky.urs.cz/item/CS_URS_2024_02/998276101</t>
  </si>
  <si>
    <t>05 - Splašková kanalizace</t>
  </si>
  <si>
    <t>132251252</t>
  </si>
  <si>
    <t>Hloubení nezapažených rýh šířky přes 800 do 2 000 mm strojně s urovnáním dna do předepsaného profilu a spádu v hornině třídy těžitelnosti I skupiny 3 přes 20 do 50 m3</t>
  </si>
  <si>
    <t>1960395933</t>
  </si>
  <si>
    <t>https://podminky.urs.cz/item/CS_URS_2024_02/132251252</t>
  </si>
  <si>
    <t>-1782480727</t>
  </si>
  <si>
    <t>27,96+0,432</t>
  </si>
  <si>
    <t>-558551536</t>
  </si>
  <si>
    <t>27,96-0,432</t>
  </si>
  <si>
    <t>-303742035</t>
  </si>
  <si>
    <t>27,528*5</t>
  </si>
  <si>
    <t>-637519595</t>
  </si>
  <si>
    <t>0,432+27,528</t>
  </si>
  <si>
    <t>-685671774</t>
  </si>
  <si>
    <t>27,96*1,6</t>
  </si>
  <si>
    <t>-1016296442</t>
  </si>
  <si>
    <t>1,2*0,8*0,45</t>
  </si>
  <si>
    <t>-1146466504</t>
  </si>
  <si>
    <t>-477922201</t>
  </si>
  <si>
    <t>0,432*2,0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</si>
  <si>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</si>
  <si>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</si>
  <si>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1105537497</t>
  </si>
  <si>
    <t>https://podminky.urs.cz/item/CS_URS_2024_02/175111201</t>
  </si>
  <si>
    <t>27,96-10</t>
  </si>
  <si>
    <t>58344171</t>
  </si>
  <si>
    <t>štěrkodrť frakce 0/32</t>
  </si>
  <si>
    <t>1477392058</t>
  </si>
  <si>
    <t>17,96*2,0</t>
  </si>
  <si>
    <t>-1337710460</t>
  </si>
  <si>
    <t>1,2*0,8*0.1</t>
  </si>
  <si>
    <t>-1997872657</t>
  </si>
  <si>
    <t>357354860</t>
  </si>
  <si>
    <t>1,2</t>
  </si>
  <si>
    <t>1936756172</t>
  </si>
  <si>
    <t>175611015</t>
  </si>
  <si>
    <t>Bezodtoková jímka, vč.beton.základu, osazení a dopravy</t>
  </si>
  <si>
    <t>-665213007</t>
  </si>
  <si>
    <t>1855810225</t>
  </si>
  <si>
    <t>211413985</t>
  </si>
  <si>
    <t>1770808340</t>
  </si>
  <si>
    <t>-1383693994</t>
  </si>
  <si>
    <t>06 - Vodovodní přípojka</t>
  </si>
  <si>
    <t>-700839600</t>
  </si>
  <si>
    <t>65,4*1,2*0,6</t>
  </si>
  <si>
    <t>1711241686</t>
  </si>
  <si>
    <t>na meziskládku</t>
  </si>
  <si>
    <t>47,088</t>
  </si>
  <si>
    <t>pro zpětný zásyp</t>
  </si>
  <si>
    <t>29,43</t>
  </si>
  <si>
    <t>-117626911</t>
  </si>
  <si>
    <t>47,088-29,43</t>
  </si>
  <si>
    <t>-2032964485</t>
  </si>
  <si>
    <t>17,658*5</t>
  </si>
  <si>
    <t>1833667364</t>
  </si>
  <si>
    <t>29,43+17,658</t>
  </si>
  <si>
    <t>-1722354935</t>
  </si>
  <si>
    <t>17,658*1,6</t>
  </si>
  <si>
    <t>1812994047</t>
  </si>
  <si>
    <t>65,4*0,6*0,75</t>
  </si>
  <si>
    <t>1488180897</t>
  </si>
  <si>
    <t>65,4*0,6*0,35</t>
  </si>
  <si>
    <t>-2077354934</t>
  </si>
  <si>
    <t>13,734*2,0</t>
  </si>
  <si>
    <t>162666804</t>
  </si>
  <si>
    <t>65,4*0,6*0,1</t>
  </si>
  <si>
    <t>230180025</t>
  </si>
  <si>
    <t>Napojení na vodoměrnou šachtu</t>
  </si>
  <si>
    <t>1598668472</t>
  </si>
  <si>
    <t>871161141</t>
  </si>
  <si>
    <t>Montáž vodovodního potrubí z polyetylenu PE100 RC v otevřeném výkopu svařovaných na tupo SDR 11/PN16 d 32 x 3,0 mm</t>
  </si>
  <si>
    <t>-2014244207</t>
  </si>
  <si>
    <t>https://podminky.urs.cz/item/CS_URS_2024_02/871161141</t>
  </si>
  <si>
    <t>28613110</t>
  </si>
  <si>
    <t>potrubí vodovodní jednovrstvé PE100 RC PN 16 SDR11 32x3,0mm</t>
  </si>
  <si>
    <t>-1778962550</t>
  </si>
  <si>
    <t>65,4</t>
  </si>
  <si>
    <t>65,4*1,015 'Přepočtené koeficientem množství</t>
  </si>
  <si>
    <t>879171111</t>
  </si>
  <si>
    <t>Montáž napojení vodovodní přípojky v otevřeném výkopu DN 32</t>
  </si>
  <si>
    <t>478563793</t>
  </si>
  <si>
    <t>https://podminky.urs.cz/item/CS_URS_2024_02/879171111</t>
  </si>
  <si>
    <t>892233122</t>
  </si>
  <si>
    <t>Proplach a dezinfekce vodovodního potrubí DN od 40 do 70</t>
  </si>
  <si>
    <t>-1944989076</t>
  </si>
  <si>
    <t>https://podminky.urs.cz/item/CS_URS_2024_02/892233122</t>
  </si>
  <si>
    <t>892241111</t>
  </si>
  <si>
    <t>Tlakové zkoušky vodou na potrubí DN do 80</t>
  </si>
  <si>
    <t>-889455434</t>
  </si>
  <si>
    <t>https://podminky.urs.cz/item/CS_URS_2024_02/892241111</t>
  </si>
  <si>
    <t>2093113221</t>
  </si>
  <si>
    <t>899721111</t>
  </si>
  <si>
    <t>Signalizační vodič na potrubí DN do 150 mm</t>
  </si>
  <si>
    <t>-364253514</t>
  </si>
  <si>
    <t>https://podminky.urs.cz/item/CS_URS_2024_02/899721111</t>
  </si>
  <si>
    <t>899722111</t>
  </si>
  <si>
    <t>Krytí potrubí z plastů výstražnou fólií z PVC šířky do 20 cm</t>
  </si>
  <si>
    <t>406531519</t>
  </si>
  <si>
    <t>https://podminky.urs.cz/item/CS_URS_2024_02/899722111</t>
  </si>
  <si>
    <t>-183813876</t>
  </si>
  <si>
    <t>1344312841</t>
  </si>
  <si>
    <t>07 - Zemní kabelové vedení NN - přípojka NN</t>
  </si>
  <si>
    <t xml:space="preserve">    46-M - Zemní práce při extr.mont.pracích</t>
  </si>
  <si>
    <t>741110301</t>
  </si>
  <si>
    <t>Montáž trubek ochranných s nasunutím nebo našroubováním do krabic plastových tuhých, uložených pevně, vnitřní Ø do 40 mm</t>
  </si>
  <si>
    <t>-1625453913</t>
  </si>
  <si>
    <t>https://podminky.urs.cz/item/CS_URS_2024_02/741110301</t>
  </si>
  <si>
    <t>34571361</t>
  </si>
  <si>
    <t>trubka elektroinstalační HDPE tuhá dvouplášťová korugovaná D 41/50mm</t>
  </si>
  <si>
    <t>-800288779</t>
  </si>
  <si>
    <t>741122121</t>
  </si>
  <si>
    <t>Montáž kabelů měděných bez ukončení uložených v trubkách zatažených plných kulatých nebo bezhalogenových (např. CYKY) počtu a průřezu žil 2x1,5 až 6 mm2</t>
  </si>
  <si>
    <t>839509857</t>
  </si>
  <si>
    <t>https://podminky.urs.cz/item/CS_URS_2024_02/741122121</t>
  </si>
  <si>
    <t>34111005</t>
  </si>
  <si>
    <t>kabel instalační jádro Cu plné izolace PVC plášť PVC 450/750V (CYKY) 2x1,5mm2</t>
  </si>
  <si>
    <t>-1589123524</t>
  </si>
  <si>
    <t>741122133</t>
  </si>
  <si>
    <t>Montáž kabelů měděných bez ukončení uložených v trubkách zatažených plných kulatých nebo bezhalogenových (např. CYKY) počtu a průřezu žil 4x10 mm2</t>
  </si>
  <si>
    <t>-1750141734</t>
  </si>
  <si>
    <t>https://podminky.urs.cz/item/CS_URS_2024_02/741122133</t>
  </si>
  <si>
    <t>34111076</t>
  </si>
  <si>
    <t>kabel instalační jádro Cu plné izolace PVC plášť PVC 450/750V (CYKY) 4x10mm2</t>
  </si>
  <si>
    <t>205513902</t>
  </si>
  <si>
    <t>445290894</t>
  </si>
  <si>
    <t>210100001</t>
  </si>
  <si>
    <t>Ukončení vodičů izolovaných s označením a zapojením v rozváděči nebo na přístroji průřezu žíly do 2,5 mm2</t>
  </si>
  <si>
    <t>381314193</t>
  </si>
  <si>
    <t>https://podminky.urs.cz/item/CS_URS_2024_02/210100001</t>
  </si>
  <si>
    <t>210100003</t>
  </si>
  <si>
    <t>Ukončení vodičů izolovaných s označením a zapojením v rozváděči nebo na přístroji průřezu žíly do 16 mm2</t>
  </si>
  <si>
    <t>459098609</t>
  </si>
  <si>
    <t>https://podminky.urs.cz/item/CS_URS_2024_02/210100003</t>
  </si>
  <si>
    <t>210120102</t>
  </si>
  <si>
    <t>Montáž pojistek se zapojením vodičů závitových pojistkových částí pojistkových patron nožových</t>
  </si>
  <si>
    <t>830505714</t>
  </si>
  <si>
    <t>https://podminky.urs.cz/item/CS_URS_2024_02/210120102</t>
  </si>
  <si>
    <t>10.919.327</t>
  </si>
  <si>
    <t>Pojistka nožová NH000 63A GL/GG</t>
  </si>
  <si>
    <t>-1591789619</t>
  </si>
  <si>
    <t>210191504</t>
  </si>
  <si>
    <t xml:space="preserve">Montáž skříní bez zapojení vodičů tenkocementových přípojkových, typ </t>
  </si>
  <si>
    <t>-604679359</t>
  </si>
  <si>
    <t>https://podminky.urs.cz/item/CS_URS_2024_02/210191504</t>
  </si>
  <si>
    <t>8500183800</t>
  </si>
  <si>
    <t>Skříň přípojková na sloup, SP100/NSP1P</t>
  </si>
  <si>
    <t>-105535040</t>
  </si>
  <si>
    <t>210191514</t>
  </si>
  <si>
    <t xml:space="preserve">Montáž skříní bez zapojení vodičů tenkocementových v pilíři rozpojovacích, typ </t>
  </si>
  <si>
    <t>2024560605</t>
  </si>
  <si>
    <t>https://podminky.urs.cz/item/CS_URS_2024_02/210191514</t>
  </si>
  <si>
    <t>10.706.122</t>
  </si>
  <si>
    <t>Skříň ER222/NKP7P-C pilíř</t>
  </si>
  <si>
    <t>119520507</t>
  </si>
  <si>
    <t>210902011</t>
  </si>
  <si>
    <t>Montáž izolovaných kabelů hliníkových do 1 kV bez ukončení plných nebo laněných kulatých (např. AYKY) uložených volně počtu a průřezu žil 4x16 mm2</t>
  </si>
  <si>
    <t>-681780357</t>
  </si>
  <si>
    <t>https://podminky.urs.cz/item/CS_URS_2024_02/210902011</t>
  </si>
  <si>
    <t>34112316.PKB</t>
  </si>
  <si>
    <t>AYKY-J 4x16 RE</t>
  </si>
  <si>
    <t>369419917</t>
  </si>
  <si>
    <t>46-M</t>
  </si>
  <si>
    <t>Zemní práce při extr.mont.pracích</t>
  </si>
  <si>
    <t>460150163</t>
  </si>
  <si>
    <t>Hloubení kabelových zapažených i nezapažených rýh ručně š 35 cm, hl 80 cm, v hornině tř 3</t>
  </si>
  <si>
    <t>742897462</t>
  </si>
  <si>
    <t>460421082</t>
  </si>
  <si>
    <t>Lože kabelů z písku nebo štěrkopísku tl 5 cm nad kabel, kryté plastovou folií, š lože do 50 cm</t>
  </si>
  <si>
    <t>2114788192</t>
  </si>
  <si>
    <t>10.044.576</t>
  </si>
  <si>
    <t>Folie ČEZ 33 rudá - blesk 250m/bal</t>
  </si>
  <si>
    <t>428823381</t>
  </si>
  <si>
    <t>460520173</t>
  </si>
  <si>
    <t>Montáž trubek ochranných plastových ohebných do 90 mm uložených do rýhy</t>
  </si>
  <si>
    <t>-1183220685</t>
  </si>
  <si>
    <t>1480014</t>
  </si>
  <si>
    <t>TRUBKA OHEBNA KORUFLEX 63</t>
  </si>
  <si>
    <t>1572440733</t>
  </si>
  <si>
    <t>460560153</t>
  </si>
  <si>
    <t>Zásyp rýh ručně šířky 35 cm, hloubky 70 cm, z horniny třídy 3</t>
  </si>
  <si>
    <t>-1833181146</t>
  </si>
  <si>
    <t>1349196216</t>
  </si>
  <si>
    <t>1363504486</t>
  </si>
  <si>
    <t>-1128456386</t>
  </si>
  <si>
    <t>08 - VRN</t>
  </si>
  <si>
    <t>HSV - provizorní přístupy, BOZP</t>
  </si>
  <si>
    <t>provizorní přístupy, BOZP</t>
  </si>
  <si>
    <t>-1952480519</t>
  </si>
  <si>
    <t>Poznámka k položce:_x000D_
provizorní příjezd ke stavbě včetně odstranění a uvedení do původního stavu</t>
  </si>
  <si>
    <t>60*3</t>
  </si>
  <si>
    <t>999</t>
  </si>
  <si>
    <t>Předání staveniště, předání díla - náklad zhotovitele</t>
  </si>
  <si>
    <t>1836298530</t>
  </si>
  <si>
    <t>013254000</t>
  </si>
  <si>
    <t>Dokumentace skutečného provedení stavby</t>
  </si>
  <si>
    <t>581242667</t>
  </si>
  <si>
    <t>https://podminky.urs.cz/item/CS_URS_2024_02/013254000</t>
  </si>
  <si>
    <t>075002000</t>
  </si>
  <si>
    <t>Ochranná pásma</t>
  </si>
  <si>
    <t>-219325732</t>
  </si>
  <si>
    <t>https://podminky.urs.cz/item/CS_URS_2024_02/075002000</t>
  </si>
  <si>
    <t>767914130</t>
  </si>
  <si>
    <t>Rámové oplocení výšky do 2 m včetně osazení brány včetně osvětlení</t>
  </si>
  <si>
    <t>-270852520</t>
  </si>
  <si>
    <t>Poznámka k položce:_x000D_
pro zařízení staveniště včetně pronájmu</t>
  </si>
  <si>
    <t>999.1</t>
  </si>
  <si>
    <t>Dopravní opatření - výjezd ze stavby, dopravní značení</t>
  </si>
  <si>
    <t>-786778236</t>
  </si>
  <si>
    <t>Prir</t>
  </si>
  <si>
    <t>zařízení staveniště, uvedení do původního stavu, čištění komunikací</t>
  </si>
  <si>
    <t>1466915071</t>
  </si>
  <si>
    <t>SEZNAM FIGUR</t>
  </si>
  <si>
    <t>Výměra</t>
  </si>
  <si>
    <t>Použití figury:</t>
  </si>
  <si>
    <t>Odkopávky a prokopávky nezapažené v hornině třídy těžitelnosti I skupiny 3 objem do 100 m3 strojně</t>
  </si>
  <si>
    <t>Vodorovné přemístění přes 9 000 do 10000 m výkopku/sypaniny z horniny třídy těžitelnosti I skupiny 1 až 3</t>
  </si>
  <si>
    <t>Hloubení rýh nezapažených š do 800 mm v hornině třídy těžitelnosti I skupiny 3 objem do 20 m3 strojně</t>
  </si>
  <si>
    <t>Hloubení rýh nezapažených š do 800 mm v hornině třídy těžitelnosti I skupiny 3 objem do 50 m3 strojně</t>
  </si>
  <si>
    <t>Hloubení jam nezapažených v hornině třídy těžitelnosti I skupiny 3 objem do 20 m3 strojně</t>
  </si>
  <si>
    <t>plocha sejmutí ornice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</si>
</sst>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10191504" TargetMode="External"/><Relationship Id="rId13" Type="http://schemas.openxmlformats.org/officeDocument/2006/relationships/printerSettings" Target="../printerSettings/printerSettings10.bin"/><Relationship Id="rId3" Type="http://schemas.openxmlformats.org/officeDocument/2006/relationships/hyperlink" Target="https://podminky.urs.cz/item/CS_URS_2024_02/741122133" TargetMode="External"/><Relationship Id="rId7" Type="http://schemas.openxmlformats.org/officeDocument/2006/relationships/hyperlink" Target="https://podminky.urs.cz/item/CS_URS_2024_02/210120102" TargetMode="External"/><Relationship Id="rId12" Type="http://schemas.openxmlformats.org/officeDocument/2006/relationships/hyperlink" Target="https://podminky.urs.cz/item/CS_URS_2024_02/081002000" TargetMode="External"/><Relationship Id="rId2" Type="http://schemas.openxmlformats.org/officeDocument/2006/relationships/hyperlink" Target="https://podminky.urs.cz/item/CS_URS_2024_02/741122121" TargetMode="External"/><Relationship Id="rId1" Type="http://schemas.openxmlformats.org/officeDocument/2006/relationships/hyperlink" Target="https://podminky.urs.cz/item/CS_URS_2024_02/741110301" TargetMode="External"/><Relationship Id="rId6" Type="http://schemas.openxmlformats.org/officeDocument/2006/relationships/hyperlink" Target="https://podminky.urs.cz/item/CS_URS_2024_02/210100003" TargetMode="External"/><Relationship Id="rId11" Type="http://schemas.openxmlformats.org/officeDocument/2006/relationships/hyperlink" Target="https://podminky.urs.cz/item/CS_URS_2024_02/065002000" TargetMode="External"/><Relationship Id="rId5" Type="http://schemas.openxmlformats.org/officeDocument/2006/relationships/hyperlink" Target="https://podminky.urs.cz/item/CS_URS_2024_02/210100001" TargetMode="External"/><Relationship Id="rId10" Type="http://schemas.openxmlformats.org/officeDocument/2006/relationships/hyperlink" Target="https://podminky.urs.cz/item/CS_URS_2024_02/210902011" TargetMode="External"/><Relationship Id="rId4" Type="http://schemas.openxmlformats.org/officeDocument/2006/relationships/hyperlink" Target="https://podminky.urs.cz/item/CS_URS_2024_02/741810001" TargetMode="External"/><Relationship Id="rId9" Type="http://schemas.openxmlformats.org/officeDocument/2006/relationships/hyperlink" Target="https://podminky.urs.cz/item/CS_URS_2024_02/210191514" TargetMode="External"/><Relationship Id="rId1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75002000" TargetMode="External"/><Relationship Id="rId2" Type="http://schemas.openxmlformats.org/officeDocument/2006/relationships/hyperlink" Target="https://podminky.urs.cz/item/CS_URS_2024_02/013254000" TargetMode="External"/><Relationship Id="rId1" Type="http://schemas.openxmlformats.org/officeDocument/2006/relationships/hyperlink" Target="https://podminky.urs.cz/item/CS_URS_2024_02/564851111" TargetMode="External"/><Relationship Id="rId5" Type="http://schemas.openxmlformats.org/officeDocument/2006/relationships/drawing" Target="../drawings/drawing11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2/762123130" TargetMode="External"/><Relationship Id="rId21" Type="http://schemas.openxmlformats.org/officeDocument/2006/relationships/hyperlink" Target="https://podminky.urs.cz/item/CS_URS_2024_02/271532213" TargetMode="External"/><Relationship Id="rId42" Type="http://schemas.openxmlformats.org/officeDocument/2006/relationships/hyperlink" Target="https://podminky.urs.cz/item/CS_URS_2024_02/631351101" TargetMode="External"/><Relationship Id="rId63" Type="http://schemas.openxmlformats.org/officeDocument/2006/relationships/hyperlink" Target="https://podminky.urs.cz/item/CS_URS_2024_02/633811111" TargetMode="External"/><Relationship Id="rId84" Type="http://schemas.openxmlformats.org/officeDocument/2006/relationships/hyperlink" Target="https://podminky.urs.cz/item/CS_URS_2024_02/711142559" TargetMode="External"/><Relationship Id="rId138" Type="http://schemas.openxmlformats.org/officeDocument/2006/relationships/hyperlink" Target="https://podminky.urs.cz/item/CS_URS_2024_02/763111314" TargetMode="External"/><Relationship Id="rId159" Type="http://schemas.openxmlformats.org/officeDocument/2006/relationships/hyperlink" Target="https://podminky.urs.cz/item/CS_URS_2024_02/766660171" TargetMode="External"/><Relationship Id="rId170" Type="http://schemas.openxmlformats.org/officeDocument/2006/relationships/hyperlink" Target="https://podminky.urs.cz/item/CS_URS_2024_02/771574415" TargetMode="External"/><Relationship Id="rId191" Type="http://schemas.openxmlformats.org/officeDocument/2006/relationships/hyperlink" Target="https://podminky.urs.cz/item/CS_URS_2024_02/783317101" TargetMode="External"/><Relationship Id="rId107" Type="http://schemas.openxmlformats.org/officeDocument/2006/relationships/hyperlink" Target="https://podminky.urs.cz/item/CS_URS_2024_02/762341013" TargetMode="External"/><Relationship Id="rId11" Type="http://schemas.openxmlformats.org/officeDocument/2006/relationships/hyperlink" Target="https://podminky.urs.cz/item/CS_URS_2024_02/132251102" TargetMode="External"/><Relationship Id="rId32" Type="http://schemas.openxmlformats.org/officeDocument/2006/relationships/hyperlink" Target="https://podminky.urs.cz/item/CS_URS_2024_02/275313711" TargetMode="External"/><Relationship Id="rId53" Type="http://schemas.openxmlformats.org/officeDocument/2006/relationships/hyperlink" Target="https://podminky.urs.cz/item/CS_URS_2024_02/637211321" TargetMode="External"/><Relationship Id="rId74" Type="http://schemas.openxmlformats.org/officeDocument/2006/relationships/hyperlink" Target="https://podminky.urs.cz/item/CS_URS_2024_02/997013151" TargetMode="External"/><Relationship Id="rId128" Type="http://schemas.openxmlformats.org/officeDocument/2006/relationships/hyperlink" Target="https://podminky.urs.cz/item/CS_URS_2024_02/763131531" TargetMode="External"/><Relationship Id="rId149" Type="http://schemas.openxmlformats.org/officeDocument/2006/relationships/hyperlink" Target="https://podminky.urs.cz/item/CS_URS_2024_02/764216604" TargetMode="External"/><Relationship Id="rId5" Type="http://schemas.openxmlformats.org/officeDocument/2006/relationships/hyperlink" Target="https://podminky.urs.cz/item/CS_URS_2024_02/174111121" TargetMode="External"/><Relationship Id="rId95" Type="http://schemas.openxmlformats.org/officeDocument/2006/relationships/hyperlink" Target="https://podminky.urs.cz/item/CS_URS_2024_02/713132331" TargetMode="External"/><Relationship Id="rId160" Type="http://schemas.openxmlformats.org/officeDocument/2006/relationships/hyperlink" Target="https://podminky.urs.cz/item/CS_URS_2024_02/766660172" TargetMode="External"/><Relationship Id="rId181" Type="http://schemas.openxmlformats.org/officeDocument/2006/relationships/hyperlink" Target="https://podminky.urs.cz/item/CS_URS_2023_02/781477115" TargetMode="External"/><Relationship Id="rId22" Type="http://schemas.openxmlformats.org/officeDocument/2006/relationships/hyperlink" Target="https://podminky.urs.cz/item/CS_URS_2024_02/183101215" TargetMode="External"/><Relationship Id="rId43" Type="http://schemas.openxmlformats.org/officeDocument/2006/relationships/hyperlink" Target="https://podminky.urs.cz/item/CS_URS_2024_02/631351102" TargetMode="External"/><Relationship Id="rId64" Type="http://schemas.openxmlformats.org/officeDocument/2006/relationships/hyperlink" Target="https://podminky.urs.cz/item/CS_URS_2024_02/632481213" TargetMode="External"/><Relationship Id="rId118" Type="http://schemas.openxmlformats.org/officeDocument/2006/relationships/hyperlink" Target="https://podminky.urs.cz/item/CS_URS_2024_02/762822130" TargetMode="External"/><Relationship Id="rId139" Type="http://schemas.openxmlformats.org/officeDocument/2006/relationships/hyperlink" Target="https://podminky.urs.cz/item/CS_URS_2024_02/763111333" TargetMode="External"/><Relationship Id="rId85" Type="http://schemas.openxmlformats.org/officeDocument/2006/relationships/hyperlink" Target="https://podminky.urs.cz/item/CS_URS_2024_02/711161212" TargetMode="External"/><Relationship Id="rId150" Type="http://schemas.openxmlformats.org/officeDocument/2006/relationships/hyperlink" Target="https://podminky.urs.cz/item/CS_URS_2024_02/764511612" TargetMode="External"/><Relationship Id="rId171" Type="http://schemas.openxmlformats.org/officeDocument/2006/relationships/hyperlink" Target="https://podminky.urs.cz/item/CS_URS_2024_02/771577151" TargetMode="External"/><Relationship Id="rId192" Type="http://schemas.openxmlformats.org/officeDocument/2006/relationships/hyperlink" Target="https://podminky.urs.cz/item/CS_URS_2024_02/784181101" TargetMode="External"/><Relationship Id="rId12" Type="http://schemas.openxmlformats.org/officeDocument/2006/relationships/hyperlink" Target="https://podminky.urs.cz/item/CS_URS_2024_02/131251100" TargetMode="External"/><Relationship Id="rId33" Type="http://schemas.openxmlformats.org/officeDocument/2006/relationships/hyperlink" Target="https://podminky.urs.cz/item/CS_URS_2024_02/275351121" TargetMode="External"/><Relationship Id="rId108" Type="http://schemas.openxmlformats.org/officeDocument/2006/relationships/hyperlink" Target="https://podminky.urs.cz/item/CS_URS_2024_02/762341046" TargetMode="External"/><Relationship Id="rId129" Type="http://schemas.openxmlformats.org/officeDocument/2006/relationships/hyperlink" Target="https://podminky.urs.cz/item/CS_URS_2024_02/763131452" TargetMode="External"/><Relationship Id="rId54" Type="http://schemas.openxmlformats.org/officeDocument/2006/relationships/hyperlink" Target="https://podminky.urs.cz/item/CS_URS_2024_02/564851111" TargetMode="External"/><Relationship Id="rId75" Type="http://schemas.openxmlformats.org/officeDocument/2006/relationships/hyperlink" Target="https://podminky.urs.cz/item/CS_URS_2024_02/997221611" TargetMode="External"/><Relationship Id="rId96" Type="http://schemas.openxmlformats.org/officeDocument/2006/relationships/hyperlink" Target="https://podminky.urs.cz/item/CS_URS_2024_02/713132321" TargetMode="External"/><Relationship Id="rId140" Type="http://schemas.openxmlformats.org/officeDocument/2006/relationships/hyperlink" Target="https://podminky.urs.cz/item/CS_URS_2024_02/763111333" TargetMode="External"/><Relationship Id="rId161" Type="http://schemas.openxmlformats.org/officeDocument/2006/relationships/hyperlink" Target="https://podminky.urs.cz/item/CS_URS_2024_02/766682111" TargetMode="External"/><Relationship Id="rId182" Type="http://schemas.openxmlformats.org/officeDocument/2006/relationships/hyperlink" Target="https://podminky.urs.cz/item/CS_URS_2024_02/781492211" TargetMode="External"/><Relationship Id="rId6" Type="http://schemas.openxmlformats.org/officeDocument/2006/relationships/hyperlink" Target="https://podminky.urs.cz/item/CS_URS_2024_02/162201402" TargetMode="External"/><Relationship Id="rId23" Type="http://schemas.openxmlformats.org/officeDocument/2006/relationships/hyperlink" Target="https://podminky.urs.cz/item/CS_URS_2024_02/184102111" TargetMode="External"/><Relationship Id="rId119" Type="http://schemas.openxmlformats.org/officeDocument/2006/relationships/hyperlink" Target="https://podminky.urs.cz/item/CS_URS_2024_02/762195000" TargetMode="External"/><Relationship Id="rId44" Type="http://schemas.openxmlformats.org/officeDocument/2006/relationships/hyperlink" Target="https://podminky.urs.cz/item/CS_URS_2024_02/339921112" TargetMode="External"/><Relationship Id="rId65" Type="http://schemas.openxmlformats.org/officeDocument/2006/relationships/hyperlink" Target="https://podminky.urs.cz/item/CS_URS_2024_02/634112129" TargetMode="External"/><Relationship Id="rId86" Type="http://schemas.openxmlformats.org/officeDocument/2006/relationships/hyperlink" Target="https://podminky.urs.cz/item/CS_URS_2024_02/711161383" TargetMode="External"/><Relationship Id="rId130" Type="http://schemas.openxmlformats.org/officeDocument/2006/relationships/hyperlink" Target="https://podminky.urs.cz/item/CS_URS_2024_02/763131714" TargetMode="External"/><Relationship Id="rId151" Type="http://schemas.openxmlformats.org/officeDocument/2006/relationships/hyperlink" Target="https://podminky.urs.cz/item/CS_URS_2024_02/764511662" TargetMode="External"/><Relationship Id="rId172" Type="http://schemas.openxmlformats.org/officeDocument/2006/relationships/hyperlink" Target="https://podminky.urs.cz/item/CS_URS_2023_02/771577154" TargetMode="External"/><Relationship Id="rId193" Type="http://schemas.openxmlformats.org/officeDocument/2006/relationships/hyperlink" Target="https://podminky.urs.cz/item/CS_URS_2024_02/784211111" TargetMode="External"/><Relationship Id="rId13" Type="http://schemas.openxmlformats.org/officeDocument/2006/relationships/hyperlink" Target="https://podminky.urs.cz/item/CS_URS_2024_02/167151101" TargetMode="External"/><Relationship Id="rId109" Type="http://schemas.openxmlformats.org/officeDocument/2006/relationships/hyperlink" Target="https://podminky.urs.cz/item/CS_URS_2024_02/762342216" TargetMode="External"/><Relationship Id="rId34" Type="http://schemas.openxmlformats.org/officeDocument/2006/relationships/hyperlink" Target="https://podminky.urs.cz/item/CS_URS_2024_02/275351122" TargetMode="External"/><Relationship Id="rId50" Type="http://schemas.openxmlformats.org/officeDocument/2006/relationships/hyperlink" Target="https://podminky.urs.cz/item/CS_URS_2024_02/431351122" TargetMode="External"/><Relationship Id="rId55" Type="http://schemas.openxmlformats.org/officeDocument/2006/relationships/hyperlink" Target="https://podminky.urs.cz/item/CS_URS_2024_02/564710011" TargetMode="External"/><Relationship Id="rId76" Type="http://schemas.openxmlformats.org/officeDocument/2006/relationships/hyperlink" Target="https://podminky.urs.cz/item/CS_URS_2024_02/997013501" TargetMode="External"/><Relationship Id="rId97" Type="http://schemas.openxmlformats.org/officeDocument/2006/relationships/hyperlink" Target="https://podminky.urs.cz/item/CS_URS_2024_02/713132311" TargetMode="External"/><Relationship Id="rId104" Type="http://schemas.openxmlformats.org/officeDocument/2006/relationships/hyperlink" Target="https://podminky.urs.cz/item/CS_URS_2021_01/762332631" TargetMode="External"/><Relationship Id="rId120" Type="http://schemas.openxmlformats.org/officeDocument/2006/relationships/hyperlink" Target="https://podminky.urs.cz/item/CS_URS_2024_02/767995112" TargetMode="External"/><Relationship Id="rId125" Type="http://schemas.openxmlformats.org/officeDocument/2006/relationships/hyperlink" Target="https://podminky.urs.cz/item/CS_URS_2024_02/762431033" TargetMode="External"/><Relationship Id="rId141" Type="http://schemas.openxmlformats.org/officeDocument/2006/relationships/hyperlink" Target="https://podminky.urs.cz/item/CS_URS_2024_02/763111611" TargetMode="External"/><Relationship Id="rId146" Type="http://schemas.openxmlformats.org/officeDocument/2006/relationships/hyperlink" Target="https://podminky.urs.cz/item/CS_URS_2024_02/764011404" TargetMode="External"/><Relationship Id="rId167" Type="http://schemas.openxmlformats.org/officeDocument/2006/relationships/hyperlink" Target="https://podminky.urs.cz/item/CS_URS_2024_02/771151022" TargetMode="External"/><Relationship Id="rId188" Type="http://schemas.openxmlformats.org/officeDocument/2006/relationships/hyperlink" Target="https://podminky.urs.cz/item/CS_URS_2024_02/783118211" TargetMode="External"/><Relationship Id="rId7" Type="http://schemas.openxmlformats.org/officeDocument/2006/relationships/hyperlink" Target="https://podminky.urs.cz/item/CS_URS_2024_02/184818233" TargetMode="External"/><Relationship Id="rId71" Type="http://schemas.openxmlformats.org/officeDocument/2006/relationships/hyperlink" Target="https://podminky.urs.cz/item/CS_URS_2024_02/953961213" TargetMode="External"/><Relationship Id="rId92" Type="http://schemas.openxmlformats.org/officeDocument/2006/relationships/hyperlink" Target="https://podminky.urs.cz/item/CS_URS_2024_02/713151211" TargetMode="External"/><Relationship Id="rId162" Type="http://schemas.openxmlformats.org/officeDocument/2006/relationships/hyperlink" Target="https://podminky.urs.cz/item/CS_URS_2024_02/766682112" TargetMode="External"/><Relationship Id="rId183" Type="http://schemas.openxmlformats.org/officeDocument/2006/relationships/hyperlink" Target="https://podminky.urs.cz/item/CS_URS_2023_02/781494111" TargetMode="External"/><Relationship Id="rId2" Type="http://schemas.openxmlformats.org/officeDocument/2006/relationships/hyperlink" Target="https://podminky.urs.cz/item/CS_URS_2024_02/112251221" TargetMode="External"/><Relationship Id="rId29" Type="http://schemas.openxmlformats.org/officeDocument/2006/relationships/hyperlink" Target="https://podminky.urs.cz/item/CS_URS_2024_02/185851121" TargetMode="External"/><Relationship Id="rId24" Type="http://schemas.openxmlformats.org/officeDocument/2006/relationships/hyperlink" Target="https://podminky.urs.cz/item/CS_URS_2024_02/184215132" TargetMode="External"/><Relationship Id="rId40" Type="http://schemas.openxmlformats.org/officeDocument/2006/relationships/hyperlink" Target="https://podminky.urs.cz/item/CS_URS_2024_02/631319173" TargetMode="External"/><Relationship Id="rId45" Type="http://schemas.openxmlformats.org/officeDocument/2006/relationships/hyperlink" Target="https://podminky.urs.cz/item/CS_URS_2024_02/767995115" TargetMode="External"/><Relationship Id="rId66" Type="http://schemas.openxmlformats.org/officeDocument/2006/relationships/hyperlink" Target="https://podminky.urs.cz/item/CS_URS_2024_02/941111131" TargetMode="External"/><Relationship Id="rId87" Type="http://schemas.openxmlformats.org/officeDocument/2006/relationships/hyperlink" Target="https://podminky.urs.cz/item/CS_URS_2024_02/711491272" TargetMode="External"/><Relationship Id="rId110" Type="http://schemas.openxmlformats.org/officeDocument/2006/relationships/hyperlink" Target="https://podminky.urs.cz/item/CS_URS_2024_02/762395000" TargetMode="External"/><Relationship Id="rId115" Type="http://schemas.openxmlformats.org/officeDocument/2006/relationships/hyperlink" Target="https://podminky.urs.cz/item/CS_URS_2024_02/762123110" TargetMode="External"/><Relationship Id="rId131" Type="http://schemas.openxmlformats.org/officeDocument/2006/relationships/hyperlink" Target="https://podminky.urs.cz/item/CS_URS_2024_02/763131751" TargetMode="External"/><Relationship Id="rId136" Type="http://schemas.openxmlformats.org/officeDocument/2006/relationships/hyperlink" Target="https://podminky.urs.cz/item/CS_URS_2024_02/763182313" TargetMode="External"/><Relationship Id="rId157" Type="http://schemas.openxmlformats.org/officeDocument/2006/relationships/hyperlink" Target="https://podminky.urs.cz/item/CS_URS_2024_02/766421224" TargetMode="External"/><Relationship Id="rId178" Type="http://schemas.openxmlformats.org/officeDocument/2006/relationships/hyperlink" Target="https://podminky.urs.cz/item/CS_URS_2024_02/781121011" TargetMode="External"/><Relationship Id="rId61" Type="http://schemas.openxmlformats.org/officeDocument/2006/relationships/hyperlink" Target="https://podminky.urs.cz/item/CS_URS_2024_02/622511122" TargetMode="External"/><Relationship Id="rId82" Type="http://schemas.openxmlformats.org/officeDocument/2006/relationships/hyperlink" Target="https://podminky.urs.cz/item/CS_URS_2024_02/711141559" TargetMode="External"/><Relationship Id="rId152" Type="http://schemas.openxmlformats.org/officeDocument/2006/relationships/hyperlink" Target="https://podminky.urs.cz/item/CS_URS_2024_02/998764201" TargetMode="External"/><Relationship Id="rId173" Type="http://schemas.openxmlformats.org/officeDocument/2006/relationships/hyperlink" Target="https://podminky.urs.cz/item/CS_URS_2023_02/771577155" TargetMode="External"/><Relationship Id="rId194" Type="http://schemas.openxmlformats.org/officeDocument/2006/relationships/printerSettings" Target="../printerSettings/printerSettings2.bin"/><Relationship Id="rId19" Type="http://schemas.openxmlformats.org/officeDocument/2006/relationships/hyperlink" Target="https://podminky.urs.cz/item/CS_URS_2024_01/175151101" TargetMode="External"/><Relationship Id="rId14" Type="http://schemas.openxmlformats.org/officeDocument/2006/relationships/hyperlink" Target="https://podminky.urs.cz/item/CS_URS_2024_02/162502111" TargetMode="External"/><Relationship Id="rId30" Type="http://schemas.openxmlformats.org/officeDocument/2006/relationships/hyperlink" Target="https://podminky.urs.cz/item/CS_URS_2024_02/181912112" TargetMode="External"/><Relationship Id="rId35" Type="http://schemas.openxmlformats.org/officeDocument/2006/relationships/hyperlink" Target="https://podminky.urs.cz/item/CS_URS_2024_02/274353131" TargetMode="External"/><Relationship Id="rId56" Type="http://schemas.openxmlformats.org/officeDocument/2006/relationships/hyperlink" Target="https://podminky.urs.cz/item/CS_URS_2024_02/564201111" TargetMode="External"/><Relationship Id="rId77" Type="http://schemas.openxmlformats.org/officeDocument/2006/relationships/hyperlink" Target="https://podminky.urs.cz/item/CS_URS_2024_02/997013509" TargetMode="External"/><Relationship Id="rId100" Type="http://schemas.openxmlformats.org/officeDocument/2006/relationships/hyperlink" Target="https://podminky.urs.cz/item/CS_URS_2024_02/713191132" TargetMode="External"/><Relationship Id="rId105" Type="http://schemas.openxmlformats.org/officeDocument/2006/relationships/hyperlink" Target="https://podminky.urs.cz/item/CS_URS_2021_01/762332632" TargetMode="External"/><Relationship Id="rId126" Type="http://schemas.openxmlformats.org/officeDocument/2006/relationships/hyperlink" Target="https://podminky.urs.cz/item/CS_URS_2024_02/762495000" TargetMode="External"/><Relationship Id="rId147" Type="http://schemas.openxmlformats.org/officeDocument/2006/relationships/hyperlink" Target="https://podminky.urs.cz/item/CS_URS_2024_02/764212636" TargetMode="External"/><Relationship Id="rId168" Type="http://schemas.openxmlformats.org/officeDocument/2006/relationships/hyperlink" Target="https://podminky.urs.cz/item/CS_URS_2024_02/771474111" TargetMode="External"/><Relationship Id="rId8" Type="http://schemas.openxmlformats.org/officeDocument/2006/relationships/hyperlink" Target="https://podminky.urs.cz/item/CS_URS_2024_02/121151103" TargetMode="External"/><Relationship Id="rId51" Type="http://schemas.openxmlformats.org/officeDocument/2006/relationships/hyperlink" Target="https://podminky.urs.cz/item/CS_URS_2024_02/564201011" TargetMode="External"/><Relationship Id="rId72" Type="http://schemas.openxmlformats.org/officeDocument/2006/relationships/hyperlink" Target="https://podminky.urs.cz/item/CS_URS_2024_02/953965124" TargetMode="External"/><Relationship Id="rId93" Type="http://schemas.openxmlformats.org/officeDocument/2006/relationships/hyperlink" Target="https://podminky.urs.cz/item/CS_URS_2024_02/998712201" TargetMode="External"/><Relationship Id="rId98" Type="http://schemas.openxmlformats.org/officeDocument/2006/relationships/hyperlink" Target="https://podminky.urs.cz/item/CS_URS_2024_02/713111121" TargetMode="External"/><Relationship Id="rId121" Type="http://schemas.openxmlformats.org/officeDocument/2006/relationships/hyperlink" Target="https://podminky.urs.cz/item/CS_URS_2021_01/763734111" TargetMode="External"/><Relationship Id="rId142" Type="http://schemas.openxmlformats.org/officeDocument/2006/relationships/hyperlink" Target="https://podminky.urs.cz/item/CS_URS_2024_02/763112315" TargetMode="External"/><Relationship Id="rId163" Type="http://schemas.openxmlformats.org/officeDocument/2006/relationships/hyperlink" Target="https://podminky.urs.cz/item/CS_URS_2024_02/998766201" TargetMode="External"/><Relationship Id="rId184" Type="http://schemas.openxmlformats.org/officeDocument/2006/relationships/hyperlink" Target="https://podminky.urs.cz/item/CS_URS_2024_02/781571131" TargetMode="External"/><Relationship Id="rId189" Type="http://schemas.openxmlformats.org/officeDocument/2006/relationships/hyperlink" Target="https://podminky.urs.cz/item/CS_URS_2024_02/783314203" TargetMode="External"/><Relationship Id="rId3" Type="http://schemas.openxmlformats.org/officeDocument/2006/relationships/hyperlink" Target="https://podminky.urs.cz/item/CS_URS_2024_02/162301932" TargetMode="External"/><Relationship Id="rId25" Type="http://schemas.openxmlformats.org/officeDocument/2006/relationships/hyperlink" Target="https://podminky.urs.cz/item/CS_URS_2024_02/184215411" TargetMode="External"/><Relationship Id="rId46" Type="http://schemas.openxmlformats.org/officeDocument/2006/relationships/hyperlink" Target="https://podminky.urs.cz/item/CS_URS_2024_02/451541111" TargetMode="External"/><Relationship Id="rId67" Type="http://schemas.openxmlformats.org/officeDocument/2006/relationships/hyperlink" Target="https://podminky.urs.cz/item/CS_URS_2024_02/941111231" TargetMode="External"/><Relationship Id="rId116" Type="http://schemas.openxmlformats.org/officeDocument/2006/relationships/hyperlink" Target="https://podminky.urs.cz/item/CS_URS_2024_02/762123110" TargetMode="External"/><Relationship Id="rId137" Type="http://schemas.openxmlformats.org/officeDocument/2006/relationships/hyperlink" Target="https://podminky.urs.cz/item/CS_URS_2024_02/763121714" TargetMode="External"/><Relationship Id="rId158" Type="http://schemas.openxmlformats.org/officeDocument/2006/relationships/hyperlink" Target="https://podminky.urs.cz/item/CS_URS_2024_02/766427112" TargetMode="External"/><Relationship Id="rId20" Type="http://schemas.openxmlformats.org/officeDocument/2006/relationships/hyperlink" Target="https://podminky.urs.cz/item/CS_URS_2024_02/271532212" TargetMode="External"/><Relationship Id="rId41" Type="http://schemas.openxmlformats.org/officeDocument/2006/relationships/hyperlink" Target="https://podminky.urs.cz/item/CS_URS_2024_02/631362021" TargetMode="External"/><Relationship Id="rId62" Type="http://schemas.openxmlformats.org/officeDocument/2006/relationships/hyperlink" Target="https://podminky.urs.cz/item/CS_URS_2024_02/632441225" TargetMode="External"/><Relationship Id="rId83" Type="http://schemas.openxmlformats.org/officeDocument/2006/relationships/hyperlink" Target="https://podminky.urs.cz/item/CS_URS_2024_02/711113115" TargetMode="External"/><Relationship Id="rId88" Type="http://schemas.openxmlformats.org/officeDocument/2006/relationships/hyperlink" Target="https://podminky.urs.cz/item/CS_URS_2024_02/998711201" TargetMode="External"/><Relationship Id="rId111" Type="http://schemas.openxmlformats.org/officeDocument/2006/relationships/hyperlink" Target="https://podminky.urs.cz/item/CS_URS_2024_02/762083121" TargetMode="External"/><Relationship Id="rId132" Type="http://schemas.openxmlformats.org/officeDocument/2006/relationships/hyperlink" Target="https://podminky.urs.cz/item/CS_URS_2024_02/763131752" TargetMode="External"/><Relationship Id="rId153" Type="http://schemas.openxmlformats.org/officeDocument/2006/relationships/hyperlink" Target="https://podminky.urs.cz/item/CS_URS_2024_02/766411223" TargetMode="External"/><Relationship Id="rId174" Type="http://schemas.openxmlformats.org/officeDocument/2006/relationships/hyperlink" Target="https://podminky.urs.cz/item/CS_URS_2024_02/771591112" TargetMode="External"/><Relationship Id="rId179" Type="http://schemas.openxmlformats.org/officeDocument/2006/relationships/hyperlink" Target="https://podminky.urs.cz/item/CS_URS_2024_02/781472216" TargetMode="External"/><Relationship Id="rId195" Type="http://schemas.openxmlformats.org/officeDocument/2006/relationships/drawing" Target="../drawings/drawing2.xml"/><Relationship Id="rId190" Type="http://schemas.openxmlformats.org/officeDocument/2006/relationships/hyperlink" Target="https://podminky.urs.cz/item/CS_URS_2024_02/783315101" TargetMode="External"/><Relationship Id="rId15" Type="http://schemas.openxmlformats.org/officeDocument/2006/relationships/hyperlink" Target="https://podminky.urs.cz/item/CS_URS_2024_02/162751117" TargetMode="External"/><Relationship Id="rId36" Type="http://schemas.openxmlformats.org/officeDocument/2006/relationships/hyperlink" Target="https://podminky.urs.cz/item/CS_URS_2024_02/274353102" TargetMode="External"/><Relationship Id="rId57" Type="http://schemas.openxmlformats.org/officeDocument/2006/relationships/hyperlink" Target="https://podminky.urs.cz/item/CS_URS_2024_02/596211220" TargetMode="External"/><Relationship Id="rId106" Type="http://schemas.openxmlformats.org/officeDocument/2006/relationships/hyperlink" Target="https://podminky.urs.cz/item/CS_URS_2021_01/762332634" TargetMode="External"/><Relationship Id="rId127" Type="http://schemas.openxmlformats.org/officeDocument/2006/relationships/hyperlink" Target="https://podminky.urs.cz/item/CS_URS_2024_02/998762201" TargetMode="External"/><Relationship Id="rId10" Type="http://schemas.openxmlformats.org/officeDocument/2006/relationships/hyperlink" Target="https://podminky.urs.cz/item/CS_URS_2024_02/132251101" TargetMode="External"/><Relationship Id="rId31" Type="http://schemas.openxmlformats.org/officeDocument/2006/relationships/hyperlink" Target="https://podminky.urs.cz/item/CS_URS_2024_02/274313711" TargetMode="External"/><Relationship Id="rId52" Type="http://schemas.openxmlformats.org/officeDocument/2006/relationships/hyperlink" Target="https://podminky.urs.cz/item/CS_URS_2024_02/564851111" TargetMode="External"/><Relationship Id="rId73" Type="http://schemas.openxmlformats.org/officeDocument/2006/relationships/hyperlink" Target="https://podminky.urs.cz/item/CS_URS_2024_02/767996701" TargetMode="External"/><Relationship Id="rId78" Type="http://schemas.openxmlformats.org/officeDocument/2006/relationships/hyperlink" Target="https://podminky.urs.cz/item/CS_URS_2024_02/997013631" TargetMode="External"/><Relationship Id="rId94" Type="http://schemas.openxmlformats.org/officeDocument/2006/relationships/hyperlink" Target="https://podminky.urs.cz/item/CS_URS_2024_02/713132331" TargetMode="External"/><Relationship Id="rId99" Type="http://schemas.openxmlformats.org/officeDocument/2006/relationships/hyperlink" Target="https://podminky.urs.cz/item/CS_URS_2024_02/713121121" TargetMode="External"/><Relationship Id="rId101" Type="http://schemas.openxmlformats.org/officeDocument/2006/relationships/hyperlink" Target="https://podminky.urs.cz/item/CS_URS_2024_02/998713201" TargetMode="External"/><Relationship Id="rId122" Type="http://schemas.openxmlformats.org/officeDocument/2006/relationships/hyperlink" Target="https://podminky.urs.cz/item/CS_URS_2024_02/762429001" TargetMode="External"/><Relationship Id="rId143" Type="http://schemas.openxmlformats.org/officeDocument/2006/relationships/hyperlink" Target="https://podminky.urs.cz/item/CS_URS_2024_02/763111717" TargetMode="External"/><Relationship Id="rId148" Type="http://schemas.openxmlformats.org/officeDocument/2006/relationships/hyperlink" Target="https://podminky.urs.cz/item/CS_URS_2024_02/764212664" TargetMode="External"/><Relationship Id="rId164" Type="http://schemas.openxmlformats.org/officeDocument/2006/relationships/hyperlink" Target="https://podminky.urs.cz/item/CS_URS_2024_02/767995112" TargetMode="External"/><Relationship Id="rId169" Type="http://schemas.openxmlformats.org/officeDocument/2006/relationships/hyperlink" Target="https://podminky.urs.cz/item/CS_URS_2024_02/771574153" TargetMode="External"/><Relationship Id="rId185" Type="http://schemas.openxmlformats.org/officeDocument/2006/relationships/hyperlink" Target="https://podminky.urs.cz/item/CS_URS_2024_02/781674113" TargetMode="External"/><Relationship Id="rId4" Type="http://schemas.openxmlformats.org/officeDocument/2006/relationships/hyperlink" Target="https://podminky.urs.cz/item/CS_URS_2024_02/162201402" TargetMode="External"/><Relationship Id="rId9" Type="http://schemas.openxmlformats.org/officeDocument/2006/relationships/hyperlink" Target="https://podminky.urs.cz/item/CS_URS_2024_02/122251103" TargetMode="External"/><Relationship Id="rId180" Type="http://schemas.openxmlformats.org/officeDocument/2006/relationships/hyperlink" Target="https://podminky.urs.cz/item/CS_URS_2023_02/781477114" TargetMode="External"/><Relationship Id="rId26" Type="http://schemas.openxmlformats.org/officeDocument/2006/relationships/hyperlink" Target="https://podminky.urs.cz/item/CS_URS_2024_02/184501141" TargetMode="External"/><Relationship Id="rId47" Type="http://schemas.openxmlformats.org/officeDocument/2006/relationships/hyperlink" Target="https://podminky.urs.cz/item/CS_URS_2024_02/430321313" TargetMode="External"/><Relationship Id="rId68" Type="http://schemas.openxmlformats.org/officeDocument/2006/relationships/hyperlink" Target="https://podminky.urs.cz/item/CS_URS_2024_02/941111831" TargetMode="External"/><Relationship Id="rId89" Type="http://schemas.openxmlformats.org/officeDocument/2006/relationships/hyperlink" Target="https://podminky.urs.cz/item/CS_URS_2021_01/712363412" TargetMode="External"/><Relationship Id="rId112" Type="http://schemas.openxmlformats.org/officeDocument/2006/relationships/hyperlink" Target="https://podminky.urs.cz/item/CS_URS_2024_02/762123120" TargetMode="External"/><Relationship Id="rId133" Type="http://schemas.openxmlformats.org/officeDocument/2006/relationships/hyperlink" Target="https://podminky.urs.cz/item/CS_URS_2024_02/763121621" TargetMode="External"/><Relationship Id="rId154" Type="http://schemas.openxmlformats.org/officeDocument/2006/relationships/hyperlink" Target="https://podminky.urs.cz/item/CS_URS_2024_02/766417513" TargetMode="External"/><Relationship Id="rId175" Type="http://schemas.openxmlformats.org/officeDocument/2006/relationships/hyperlink" Target="https://podminky.urs.cz/item/CS_URS_2024_02/771591241" TargetMode="External"/><Relationship Id="rId16" Type="http://schemas.openxmlformats.org/officeDocument/2006/relationships/hyperlink" Target="https://podminky.urs.cz/item/CS_URS_2024_02/162751119" TargetMode="External"/><Relationship Id="rId37" Type="http://schemas.openxmlformats.org/officeDocument/2006/relationships/hyperlink" Target="https://podminky.urs.cz/item/CS_URS_2024_02/279113143" TargetMode="External"/><Relationship Id="rId58" Type="http://schemas.openxmlformats.org/officeDocument/2006/relationships/hyperlink" Target="https://podminky.urs.cz/item/CS_URS_2024_02/916131213" TargetMode="External"/><Relationship Id="rId79" Type="http://schemas.openxmlformats.org/officeDocument/2006/relationships/hyperlink" Target="https://podminky.urs.cz/item/CS_URS_2024_02/998011001" TargetMode="External"/><Relationship Id="rId102" Type="http://schemas.openxmlformats.org/officeDocument/2006/relationships/hyperlink" Target="https://podminky.urs.cz/item/CS_URS_2024_02/762083121" TargetMode="External"/><Relationship Id="rId123" Type="http://schemas.openxmlformats.org/officeDocument/2006/relationships/hyperlink" Target="https://podminky.urs.cz/item/CS_URS_2024_02/762795000" TargetMode="External"/><Relationship Id="rId144" Type="http://schemas.openxmlformats.org/officeDocument/2006/relationships/hyperlink" Target="https://podminky.urs.cz/item/CS_URS_2024_02/763111722" TargetMode="External"/><Relationship Id="rId90" Type="http://schemas.openxmlformats.org/officeDocument/2006/relationships/hyperlink" Target="https://podminky.urs.cz/item/CS_URS_2024_02/712391171" TargetMode="External"/><Relationship Id="rId165" Type="http://schemas.openxmlformats.org/officeDocument/2006/relationships/hyperlink" Target="https://podminky.urs.cz/item/CS_URS_2024_02/998767201" TargetMode="External"/><Relationship Id="rId186" Type="http://schemas.openxmlformats.org/officeDocument/2006/relationships/hyperlink" Target="https://podminky.urs.cz/item/CS_URS_2024_02/998781201" TargetMode="External"/><Relationship Id="rId27" Type="http://schemas.openxmlformats.org/officeDocument/2006/relationships/hyperlink" Target="https://podminky.urs.cz/item/CS_URS_2024_02/185802114" TargetMode="External"/><Relationship Id="rId48" Type="http://schemas.openxmlformats.org/officeDocument/2006/relationships/hyperlink" Target="https://podminky.urs.cz/item/CS_URS_2024_02/430362021" TargetMode="External"/><Relationship Id="rId69" Type="http://schemas.openxmlformats.org/officeDocument/2006/relationships/hyperlink" Target="https://podminky.urs.cz/item/CS_URS_2024_02/949101111" TargetMode="External"/><Relationship Id="rId113" Type="http://schemas.openxmlformats.org/officeDocument/2006/relationships/hyperlink" Target="https://podminky.urs.cz/item/CS_URS_2024_02/762123110" TargetMode="External"/><Relationship Id="rId134" Type="http://schemas.openxmlformats.org/officeDocument/2006/relationships/hyperlink" Target="https://podminky.urs.cz/item/CS_URS_2024_02/763121413" TargetMode="External"/><Relationship Id="rId80" Type="http://schemas.openxmlformats.org/officeDocument/2006/relationships/hyperlink" Target="https://podminky.urs.cz/item/CS_URS_2024_02/711111001" TargetMode="External"/><Relationship Id="rId155" Type="http://schemas.openxmlformats.org/officeDocument/2006/relationships/hyperlink" Target="https://podminky.urs.cz/item/CS_URS_2024_02/766417523" TargetMode="External"/><Relationship Id="rId176" Type="http://schemas.openxmlformats.org/officeDocument/2006/relationships/hyperlink" Target="https://podminky.urs.cz/item/CS_URS_2024_02/771591264" TargetMode="External"/><Relationship Id="rId17" Type="http://schemas.openxmlformats.org/officeDocument/2006/relationships/hyperlink" Target="https://podminky.urs.cz/item/CS_URS_2024_02/997013873" TargetMode="External"/><Relationship Id="rId38" Type="http://schemas.openxmlformats.org/officeDocument/2006/relationships/hyperlink" Target="https://podminky.urs.cz/item/CS_URS_2024_02/279361821" TargetMode="External"/><Relationship Id="rId59" Type="http://schemas.openxmlformats.org/officeDocument/2006/relationships/hyperlink" Target="https://podminky.urs.cz/item/CS_URS_2024_02/622151021" TargetMode="External"/><Relationship Id="rId103" Type="http://schemas.openxmlformats.org/officeDocument/2006/relationships/hyperlink" Target="https://podminky.urs.cz/item/CS_URS_2024_02/762086111" TargetMode="External"/><Relationship Id="rId124" Type="http://schemas.openxmlformats.org/officeDocument/2006/relationships/hyperlink" Target="https://podminky.urs.cz/item/CS_URS_2024_02/762431033" TargetMode="External"/><Relationship Id="rId70" Type="http://schemas.openxmlformats.org/officeDocument/2006/relationships/hyperlink" Target="https://podminky.urs.cz/item/CS_URS_2024_02/952901111" TargetMode="External"/><Relationship Id="rId91" Type="http://schemas.openxmlformats.org/officeDocument/2006/relationships/hyperlink" Target="https://podminky.urs.cz/item/CS_URS_2024_02/712361705" TargetMode="External"/><Relationship Id="rId145" Type="http://schemas.openxmlformats.org/officeDocument/2006/relationships/hyperlink" Target="https://podminky.urs.cz/item/CS_URS_2024_02/998763401" TargetMode="External"/><Relationship Id="rId166" Type="http://schemas.openxmlformats.org/officeDocument/2006/relationships/hyperlink" Target="https://podminky.urs.cz/item/CS_URS_2024_02/771121011" TargetMode="External"/><Relationship Id="rId187" Type="http://schemas.openxmlformats.org/officeDocument/2006/relationships/hyperlink" Target="https://podminky.urs.cz/item/CS_URS_2024_02/783118101" TargetMode="External"/><Relationship Id="rId1" Type="http://schemas.openxmlformats.org/officeDocument/2006/relationships/hyperlink" Target="https://podminky.urs.cz/item/CS_URS_2024_02/112151113" TargetMode="External"/><Relationship Id="rId28" Type="http://schemas.openxmlformats.org/officeDocument/2006/relationships/hyperlink" Target="https://podminky.urs.cz/item/CS_URS_2024_02/185804311" TargetMode="External"/><Relationship Id="rId49" Type="http://schemas.openxmlformats.org/officeDocument/2006/relationships/hyperlink" Target="https://podminky.urs.cz/item/CS_URS_2024_02/431351121" TargetMode="External"/><Relationship Id="rId114" Type="http://schemas.openxmlformats.org/officeDocument/2006/relationships/hyperlink" Target="https://podminky.urs.cz/item/CS_URS_2024_02/762123110" TargetMode="External"/><Relationship Id="rId60" Type="http://schemas.openxmlformats.org/officeDocument/2006/relationships/hyperlink" Target="https://podminky.urs.cz/item/CS_URS_2024_02/622211021" TargetMode="External"/><Relationship Id="rId81" Type="http://schemas.openxmlformats.org/officeDocument/2006/relationships/hyperlink" Target="https://podminky.urs.cz/item/CS_URS_2024_02/711112001" TargetMode="External"/><Relationship Id="rId135" Type="http://schemas.openxmlformats.org/officeDocument/2006/relationships/hyperlink" Target="https://podminky.urs.cz/item/CS_URS_2024_02/763121424" TargetMode="External"/><Relationship Id="rId156" Type="http://schemas.openxmlformats.org/officeDocument/2006/relationships/hyperlink" Target="https://podminky.urs.cz/item/CS_URS_2024_02/766417531" TargetMode="External"/><Relationship Id="rId177" Type="http://schemas.openxmlformats.org/officeDocument/2006/relationships/hyperlink" Target="https://podminky.urs.cz/item/CS_URS_2024_02/998771201" TargetMode="External"/><Relationship Id="rId18" Type="http://schemas.openxmlformats.org/officeDocument/2006/relationships/hyperlink" Target="https://podminky.urs.cz/item/CS_URS_2024_02/174101101" TargetMode="External"/><Relationship Id="rId39" Type="http://schemas.openxmlformats.org/officeDocument/2006/relationships/hyperlink" Target="https://podminky.urs.cz/item/CS_URS_2024_02/631311125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22174004" TargetMode="External"/><Relationship Id="rId18" Type="http://schemas.openxmlformats.org/officeDocument/2006/relationships/hyperlink" Target="https://podminky.urs.cz/item/CS_URS_2024_02/722220111" TargetMode="External"/><Relationship Id="rId26" Type="http://schemas.openxmlformats.org/officeDocument/2006/relationships/hyperlink" Target="https://podminky.urs.cz/item/CS_URS_2024_02/734411103" TargetMode="External"/><Relationship Id="rId39" Type="http://schemas.openxmlformats.org/officeDocument/2006/relationships/hyperlink" Target="https://podminky.urs.cz/item/CS_URS_2024_02/725865411" TargetMode="External"/><Relationship Id="rId21" Type="http://schemas.openxmlformats.org/officeDocument/2006/relationships/hyperlink" Target="https://podminky.urs.cz/item/CS_URS_2024_02/722232044" TargetMode="External"/><Relationship Id="rId34" Type="http://schemas.openxmlformats.org/officeDocument/2006/relationships/hyperlink" Target="https://podminky.urs.cz/item/CS_URS_2024_02/725813111" TargetMode="External"/><Relationship Id="rId42" Type="http://schemas.openxmlformats.org/officeDocument/2006/relationships/hyperlink" Target="https://podminky.urs.cz/item/CS_URS_2024_02/726191011" TargetMode="External"/><Relationship Id="rId7" Type="http://schemas.openxmlformats.org/officeDocument/2006/relationships/hyperlink" Target="https://podminky.urs.cz/item/CS_URS_2024_02/721194105" TargetMode="External"/><Relationship Id="rId2" Type="http://schemas.openxmlformats.org/officeDocument/2006/relationships/hyperlink" Target="https://podminky.urs.cz/item/CS_URS_2024_02/721173402" TargetMode="External"/><Relationship Id="rId16" Type="http://schemas.openxmlformats.org/officeDocument/2006/relationships/hyperlink" Target="https://podminky.urs.cz/item/CS_URS_2024_02/722181252" TargetMode="External"/><Relationship Id="rId29" Type="http://schemas.openxmlformats.org/officeDocument/2006/relationships/hyperlink" Target="https://podminky.urs.cz/item/CS_URS_2024_02/725121502" TargetMode="External"/><Relationship Id="rId1" Type="http://schemas.openxmlformats.org/officeDocument/2006/relationships/hyperlink" Target="https://podminky.urs.cz/item/CS_URS_2024_02/721173401" TargetMode="External"/><Relationship Id="rId6" Type="http://schemas.openxmlformats.org/officeDocument/2006/relationships/hyperlink" Target="https://podminky.urs.cz/item/CS_URS_2024_02/721194103" TargetMode="External"/><Relationship Id="rId11" Type="http://schemas.openxmlformats.org/officeDocument/2006/relationships/hyperlink" Target="https://podminky.urs.cz/item/CS_URS_2024_02/722174002" TargetMode="External"/><Relationship Id="rId24" Type="http://schemas.openxmlformats.org/officeDocument/2006/relationships/hyperlink" Target="https://podminky.urs.cz/item/CS_URS_2024_02/722290234" TargetMode="External"/><Relationship Id="rId32" Type="http://schemas.openxmlformats.org/officeDocument/2006/relationships/hyperlink" Target="https://podminky.urs.cz/item/CS_URS_2024_02/725532101" TargetMode="External"/><Relationship Id="rId37" Type="http://schemas.openxmlformats.org/officeDocument/2006/relationships/hyperlink" Target="https://podminky.urs.cz/item/CS_URS_2024_02/725861102" TargetMode="External"/><Relationship Id="rId40" Type="http://schemas.openxmlformats.org/officeDocument/2006/relationships/hyperlink" Target="https://podminky.urs.cz/item/CS_URS_2024_02/998725101" TargetMode="External"/><Relationship Id="rId45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721174043" TargetMode="External"/><Relationship Id="rId15" Type="http://schemas.openxmlformats.org/officeDocument/2006/relationships/hyperlink" Target="https://podminky.urs.cz/item/CS_URS_2024_02/722181241" TargetMode="External"/><Relationship Id="rId23" Type="http://schemas.openxmlformats.org/officeDocument/2006/relationships/hyperlink" Target="https://podminky.urs.cz/item/CS_URS_2024_02/722290226" TargetMode="External"/><Relationship Id="rId28" Type="http://schemas.openxmlformats.org/officeDocument/2006/relationships/hyperlink" Target="https://podminky.urs.cz/item/CS_URS_2024_02/725121001" TargetMode="External"/><Relationship Id="rId36" Type="http://schemas.openxmlformats.org/officeDocument/2006/relationships/hyperlink" Target="https://podminky.urs.cz/item/CS_URS_2024_02/725822611" TargetMode="External"/><Relationship Id="rId10" Type="http://schemas.openxmlformats.org/officeDocument/2006/relationships/hyperlink" Target="https://podminky.urs.cz/item/CS_URS_2024_02/998721101" TargetMode="External"/><Relationship Id="rId19" Type="http://schemas.openxmlformats.org/officeDocument/2006/relationships/hyperlink" Target="https://podminky.urs.cz/item/CS_URS_2024_02/722224115" TargetMode="External"/><Relationship Id="rId31" Type="http://schemas.openxmlformats.org/officeDocument/2006/relationships/hyperlink" Target="https://podminky.urs.cz/item/CS_URS_2024_02/725219101" TargetMode="External"/><Relationship Id="rId44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4_02/721174041" TargetMode="External"/><Relationship Id="rId9" Type="http://schemas.openxmlformats.org/officeDocument/2006/relationships/hyperlink" Target="https://podminky.urs.cz/item/CS_URS_2024_02/721290111" TargetMode="External"/><Relationship Id="rId14" Type="http://schemas.openxmlformats.org/officeDocument/2006/relationships/hyperlink" Target="https://podminky.urs.cz/item/CS_URS_2024_02/722181212" TargetMode="External"/><Relationship Id="rId22" Type="http://schemas.openxmlformats.org/officeDocument/2006/relationships/hyperlink" Target="https://podminky.urs.cz/item/CS_URS_2024_02/722232063" TargetMode="External"/><Relationship Id="rId27" Type="http://schemas.openxmlformats.org/officeDocument/2006/relationships/hyperlink" Target="https://podminky.urs.cz/item/CS_URS_2024_02/725112022" TargetMode="External"/><Relationship Id="rId30" Type="http://schemas.openxmlformats.org/officeDocument/2006/relationships/hyperlink" Target="https://podminky.urs.cz/item/CS_URS_2024_02/725211603" TargetMode="External"/><Relationship Id="rId35" Type="http://schemas.openxmlformats.org/officeDocument/2006/relationships/hyperlink" Target="https://podminky.urs.cz/item/CS_URS_2024_02/725821325" TargetMode="External"/><Relationship Id="rId43" Type="http://schemas.openxmlformats.org/officeDocument/2006/relationships/hyperlink" Target="https://podminky.urs.cz/item/CS_URS_2024_02/998726111" TargetMode="External"/><Relationship Id="rId8" Type="http://schemas.openxmlformats.org/officeDocument/2006/relationships/hyperlink" Target="https://podminky.urs.cz/item/CS_URS_2024_02/721194109" TargetMode="External"/><Relationship Id="rId3" Type="http://schemas.openxmlformats.org/officeDocument/2006/relationships/hyperlink" Target="https://podminky.urs.cz/item/CS_URS_2024_02/721174025" TargetMode="External"/><Relationship Id="rId12" Type="http://schemas.openxmlformats.org/officeDocument/2006/relationships/hyperlink" Target="https://podminky.urs.cz/item/CS_URS_2024_02/722174003" TargetMode="External"/><Relationship Id="rId17" Type="http://schemas.openxmlformats.org/officeDocument/2006/relationships/hyperlink" Target="https://podminky.urs.cz/item/CS_URS_2024_02/722190401" TargetMode="External"/><Relationship Id="rId25" Type="http://schemas.openxmlformats.org/officeDocument/2006/relationships/hyperlink" Target="https://podminky.urs.cz/item/CS_URS_2024_02/998722101" TargetMode="External"/><Relationship Id="rId33" Type="http://schemas.openxmlformats.org/officeDocument/2006/relationships/hyperlink" Target="https://podminky.urs.cz/item/CS_URS_2024_02/725532112" TargetMode="External"/><Relationship Id="rId38" Type="http://schemas.openxmlformats.org/officeDocument/2006/relationships/hyperlink" Target="https://podminky.urs.cz/item/CS_URS_2024_02/725862113" TargetMode="External"/><Relationship Id="rId20" Type="http://schemas.openxmlformats.org/officeDocument/2006/relationships/hyperlink" Target="https://podminky.urs.cz/item/CS_URS_2024_02/722231141" TargetMode="External"/><Relationship Id="rId41" Type="http://schemas.openxmlformats.org/officeDocument/2006/relationships/hyperlink" Target="https://podminky.urs.cz/item/CS_URS_2024_02/72619100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41313121" TargetMode="External"/><Relationship Id="rId18" Type="http://schemas.openxmlformats.org/officeDocument/2006/relationships/hyperlink" Target="https://podminky.urs.cz/item/CS_URS_2024_02/741410072" TargetMode="External"/><Relationship Id="rId26" Type="http://schemas.openxmlformats.org/officeDocument/2006/relationships/hyperlink" Target="https://podminky.urs.cz/item/CS_URS_2024_02/742420121" TargetMode="External"/><Relationship Id="rId3" Type="http://schemas.openxmlformats.org/officeDocument/2006/relationships/hyperlink" Target="https://podminky.urs.cz/item/CS_URS_2024_02/997013509" TargetMode="External"/><Relationship Id="rId21" Type="http://schemas.openxmlformats.org/officeDocument/2006/relationships/hyperlink" Target="https://podminky.urs.cz/item/CS_URS_2024_02/742210421" TargetMode="External"/><Relationship Id="rId34" Type="http://schemas.openxmlformats.org/officeDocument/2006/relationships/hyperlink" Target="https://podminky.urs.cz/item/CS_URS_2024_02/081002000" TargetMode="External"/><Relationship Id="rId7" Type="http://schemas.openxmlformats.org/officeDocument/2006/relationships/hyperlink" Target="https://podminky.urs.cz/item/CS_URS_2024_02/741210405" TargetMode="External"/><Relationship Id="rId12" Type="http://schemas.openxmlformats.org/officeDocument/2006/relationships/hyperlink" Target="https://podminky.urs.cz/item/CS_URS_2024_02/741313082" TargetMode="External"/><Relationship Id="rId17" Type="http://schemas.openxmlformats.org/officeDocument/2006/relationships/hyperlink" Target="https://podminky.urs.cz/item/CS_URS_2024_02/741372101" TargetMode="External"/><Relationship Id="rId25" Type="http://schemas.openxmlformats.org/officeDocument/2006/relationships/hyperlink" Target="https://podminky.urs.cz/item/CS_URS_2024_02/742330101" TargetMode="External"/><Relationship Id="rId33" Type="http://schemas.openxmlformats.org/officeDocument/2006/relationships/hyperlink" Target="https://podminky.urs.cz/item/CS_URS_2024_02/065002000" TargetMode="External"/><Relationship Id="rId2" Type="http://schemas.openxmlformats.org/officeDocument/2006/relationships/hyperlink" Target="https://podminky.urs.cz/item/CS_URS_2024_02/997013501" TargetMode="External"/><Relationship Id="rId16" Type="http://schemas.openxmlformats.org/officeDocument/2006/relationships/hyperlink" Target="https://podminky.urs.cz/item/CS_URS_2024_02/741371006" TargetMode="External"/><Relationship Id="rId20" Type="http://schemas.openxmlformats.org/officeDocument/2006/relationships/hyperlink" Target="https://podminky.urs.cz/item/CS_URS_2024_02/742121001" TargetMode="External"/><Relationship Id="rId29" Type="http://schemas.openxmlformats.org/officeDocument/2006/relationships/hyperlink" Target="https://podminky.urs.cz/item/CS_URS_2024_02/220490846" TargetMode="External"/><Relationship Id="rId1" Type="http://schemas.openxmlformats.org/officeDocument/2006/relationships/hyperlink" Target="https://podminky.urs.cz/item/CS_URS_2024_02/997013212" TargetMode="External"/><Relationship Id="rId6" Type="http://schemas.openxmlformats.org/officeDocument/2006/relationships/hyperlink" Target="https://podminky.urs.cz/item/CS_URS_2024_02/741122611" TargetMode="External"/><Relationship Id="rId11" Type="http://schemas.openxmlformats.org/officeDocument/2006/relationships/hyperlink" Target="https://podminky.urs.cz/item/CS_URS_2024_02/741313042" TargetMode="External"/><Relationship Id="rId24" Type="http://schemas.openxmlformats.org/officeDocument/2006/relationships/hyperlink" Target="https://podminky.urs.cz/item/CS_URS_2024_02/742330052" TargetMode="External"/><Relationship Id="rId32" Type="http://schemas.openxmlformats.org/officeDocument/2006/relationships/hyperlink" Target="https://podminky.urs.cz/item/CS_URS_2024_02/013002000" TargetMode="External"/><Relationship Id="rId5" Type="http://schemas.openxmlformats.org/officeDocument/2006/relationships/hyperlink" Target="https://podminky.urs.cz/item/CS_URS_2024_02/741112023" TargetMode="External"/><Relationship Id="rId15" Type="http://schemas.openxmlformats.org/officeDocument/2006/relationships/hyperlink" Target="https://podminky.urs.cz/item/CS_URS_2024_02/741370034" TargetMode="External"/><Relationship Id="rId23" Type="http://schemas.openxmlformats.org/officeDocument/2006/relationships/hyperlink" Target="https://podminky.urs.cz/item/CS_URS_2024_02/742330051" TargetMode="External"/><Relationship Id="rId28" Type="http://schemas.openxmlformats.org/officeDocument/2006/relationships/hyperlink" Target="https://podminky.urs.cz/item/CS_URS_2024_02/220300642" TargetMode="External"/><Relationship Id="rId36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2/741313005" TargetMode="External"/><Relationship Id="rId19" Type="http://schemas.openxmlformats.org/officeDocument/2006/relationships/hyperlink" Target="https://podminky.urs.cz/item/CS_URS_2024_02/741810002" TargetMode="External"/><Relationship Id="rId31" Type="http://schemas.openxmlformats.org/officeDocument/2006/relationships/hyperlink" Target="https://podminky.urs.cz/item/CS_URS_2024_02/HZS2222" TargetMode="External"/><Relationship Id="rId4" Type="http://schemas.openxmlformats.org/officeDocument/2006/relationships/hyperlink" Target="https://podminky.urs.cz/item/CS_URS_2024_02/741112002" TargetMode="External"/><Relationship Id="rId9" Type="http://schemas.openxmlformats.org/officeDocument/2006/relationships/hyperlink" Target="https://podminky.urs.cz/item/CS_URS_2024_02/741310561" TargetMode="External"/><Relationship Id="rId14" Type="http://schemas.openxmlformats.org/officeDocument/2006/relationships/hyperlink" Target="https://podminky.urs.cz/item/CS_URS_2024_02/741370002" TargetMode="External"/><Relationship Id="rId22" Type="http://schemas.openxmlformats.org/officeDocument/2006/relationships/hyperlink" Target="https://podminky.urs.cz/item/CS_URS_2024_02/742330042" TargetMode="External"/><Relationship Id="rId27" Type="http://schemas.openxmlformats.org/officeDocument/2006/relationships/hyperlink" Target="https://podminky.urs.cz/item/CS_URS_2024_02/220280222" TargetMode="External"/><Relationship Id="rId30" Type="http://schemas.openxmlformats.org/officeDocument/2006/relationships/hyperlink" Target="https://podminky.urs.cz/item/CS_URS_2024_02/HZS1291" TargetMode="External"/><Relationship Id="rId35" Type="http://schemas.openxmlformats.org/officeDocument/2006/relationships/printerSettings" Target="../printerSettings/printerSettings4.bin"/><Relationship Id="rId8" Type="http://schemas.openxmlformats.org/officeDocument/2006/relationships/hyperlink" Target="https://podminky.urs.cz/item/CS_URS_2024_02/74131012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10220302" TargetMode="External"/><Relationship Id="rId13" Type="http://schemas.openxmlformats.org/officeDocument/2006/relationships/printerSettings" Target="../printerSettings/printerSettings5.bin"/><Relationship Id="rId3" Type="http://schemas.openxmlformats.org/officeDocument/2006/relationships/hyperlink" Target="https://podminky.urs.cz/item/CS_URS_2024_02/741810001" TargetMode="External"/><Relationship Id="rId7" Type="http://schemas.openxmlformats.org/officeDocument/2006/relationships/hyperlink" Target="https://podminky.urs.cz/item/CS_URS_2024_02/210220231" TargetMode="External"/><Relationship Id="rId12" Type="http://schemas.openxmlformats.org/officeDocument/2006/relationships/hyperlink" Target="https://podminky.urs.cz/item/CS_URS_2024_02/081002000" TargetMode="External"/><Relationship Id="rId2" Type="http://schemas.openxmlformats.org/officeDocument/2006/relationships/hyperlink" Target="https://podminky.urs.cz/item/CS_URS_2024_02/741430012" TargetMode="External"/><Relationship Id="rId1" Type="http://schemas.openxmlformats.org/officeDocument/2006/relationships/hyperlink" Target="https://podminky.urs.cz/item/CS_URS_2024_02/741420001" TargetMode="External"/><Relationship Id="rId6" Type="http://schemas.openxmlformats.org/officeDocument/2006/relationships/hyperlink" Target="https://podminky.urs.cz/item/CS_URS_2024_02/210220102" TargetMode="External"/><Relationship Id="rId11" Type="http://schemas.openxmlformats.org/officeDocument/2006/relationships/hyperlink" Target="https://podminky.urs.cz/item/CS_URS_2024_02/065002000" TargetMode="External"/><Relationship Id="rId5" Type="http://schemas.openxmlformats.org/officeDocument/2006/relationships/hyperlink" Target="https://podminky.urs.cz/item/CS_URS_2024_02/210220022" TargetMode="External"/><Relationship Id="rId10" Type="http://schemas.openxmlformats.org/officeDocument/2006/relationships/hyperlink" Target="https://podminky.urs.cz/item/CS_URS_2024_02/210220303" TargetMode="External"/><Relationship Id="rId4" Type="http://schemas.openxmlformats.org/officeDocument/2006/relationships/hyperlink" Target="https://podminky.urs.cz/item/CS_URS_2024_02/210220020" TargetMode="External"/><Relationship Id="rId9" Type="http://schemas.openxmlformats.org/officeDocument/2006/relationships/hyperlink" Target="https://podminky.urs.cz/item/CS_URS_2024_02/210220302" TargetMode="External"/><Relationship Id="rId1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81912112" TargetMode="External"/><Relationship Id="rId18" Type="http://schemas.openxmlformats.org/officeDocument/2006/relationships/hyperlink" Target="https://podminky.urs.cz/item/CS_URS_2024_02/275351121" TargetMode="External"/><Relationship Id="rId26" Type="http://schemas.openxmlformats.org/officeDocument/2006/relationships/hyperlink" Target="https://podminky.urs.cz/item/CS_URS_2024_02/631313115" TargetMode="External"/><Relationship Id="rId39" Type="http://schemas.openxmlformats.org/officeDocument/2006/relationships/hyperlink" Target="https://podminky.urs.cz/item/CS_URS_2024_02/962022490" TargetMode="External"/><Relationship Id="rId21" Type="http://schemas.openxmlformats.org/officeDocument/2006/relationships/hyperlink" Target="https://podminky.urs.cz/item/CS_URS_2024_02/564861111" TargetMode="External"/><Relationship Id="rId34" Type="http://schemas.openxmlformats.org/officeDocument/2006/relationships/hyperlink" Target="https://podminky.urs.cz/item/CS_URS_2024_02/919521140" TargetMode="External"/><Relationship Id="rId42" Type="http://schemas.openxmlformats.org/officeDocument/2006/relationships/hyperlink" Target="https://podminky.urs.cz/item/CS_URS_2024_02/899303811" TargetMode="External"/><Relationship Id="rId47" Type="http://schemas.openxmlformats.org/officeDocument/2006/relationships/hyperlink" Target="https://podminky.urs.cz/item/CS_URS_2024_02/997221873" TargetMode="External"/><Relationship Id="rId50" Type="http://schemas.openxmlformats.org/officeDocument/2006/relationships/drawing" Target="../drawings/drawing6.xml"/><Relationship Id="rId7" Type="http://schemas.openxmlformats.org/officeDocument/2006/relationships/hyperlink" Target="https://podminky.urs.cz/item/CS_URS_2024_02/162751117" TargetMode="External"/><Relationship Id="rId2" Type="http://schemas.openxmlformats.org/officeDocument/2006/relationships/hyperlink" Target="https://podminky.urs.cz/item/CS_URS_2024_02/122211101" TargetMode="External"/><Relationship Id="rId16" Type="http://schemas.openxmlformats.org/officeDocument/2006/relationships/hyperlink" Target="https://podminky.urs.cz/item/CS_URS_2024_02/247681114" TargetMode="External"/><Relationship Id="rId29" Type="http://schemas.openxmlformats.org/officeDocument/2006/relationships/hyperlink" Target="https://podminky.urs.cz/item/CS_URS_2024_02/916111123" TargetMode="External"/><Relationship Id="rId11" Type="http://schemas.openxmlformats.org/officeDocument/2006/relationships/hyperlink" Target="https://podminky.urs.cz/item/CS_URS_2024_02/174151101" TargetMode="External"/><Relationship Id="rId24" Type="http://schemas.openxmlformats.org/officeDocument/2006/relationships/hyperlink" Target="https://podminky.urs.cz/item/CS_URS_2024_02/596211222" TargetMode="External"/><Relationship Id="rId32" Type="http://schemas.openxmlformats.org/officeDocument/2006/relationships/hyperlink" Target="https://podminky.urs.cz/item/CS_URS_2024_02/916991121" TargetMode="External"/><Relationship Id="rId37" Type="http://schemas.openxmlformats.org/officeDocument/2006/relationships/hyperlink" Target="https://podminky.urs.cz/item/CS_URS_2024_02/938431111" TargetMode="External"/><Relationship Id="rId40" Type="http://schemas.openxmlformats.org/officeDocument/2006/relationships/hyperlink" Target="https://podminky.urs.cz/item/CS_URS_2024_02/113107013" TargetMode="External"/><Relationship Id="rId45" Type="http://schemas.openxmlformats.org/officeDocument/2006/relationships/hyperlink" Target="https://podminky.urs.cz/item/CS_URS_2024_02/997221579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181311103" TargetMode="External"/><Relationship Id="rId23" Type="http://schemas.openxmlformats.org/officeDocument/2006/relationships/hyperlink" Target="https://podminky.urs.cz/item/CS_URS_2024_02/564201111" TargetMode="External"/><Relationship Id="rId28" Type="http://schemas.openxmlformats.org/officeDocument/2006/relationships/hyperlink" Target="https://podminky.urs.cz/item/CS_URS_2024_02/899104112" TargetMode="External"/><Relationship Id="rId36" Type="http://schemas.openxmlformats.org/officeDocument/2006/relationships/hyperlink" Target="https://podminky.urs.cz/item/CS_URS_2024_02/919731122" TargetMode="External"/><Relationship Id="rId49" Type="http://schemas.openxmlformats.org/officeDocument/2006/relationships/printerSettings" Target="../printerSettings/printerSettings6.bin"/><Relationship Id="rId10" Type="http://schemas.openxmlformats.org/officeDocument/2006/relationships/hyperlink" Target="https://podminky.urs.cz/item/CS_URS_2024_02/167151101" TargetMode="External"/><Relationship Id="rId19" Type="http://schemas.openxmlformats.org/officeDocument/2006/relationships/hyperlink" Target="https://podminky.urs.cz/item/CS_URS_2024_02/275351122" TargetMode="External"/><Relationship Id="rId31" Type="http://schemas.openxmlformats.org/officeDocument/2006/relationships/hyperlink" Target="https://podminky.urs.cz/item/CS_URS_2024_02/916231213" TargetMode="External"/><Relationship Id="rId44" Type="http://schemas.openxmlformats.org/officeDocument/2006/relationships/hyperlink" Target="https://podminky.urs.cz/item/CS_URS_2024_02/997221571" TargetMode="External"/><Relationship Id="rId4" Type="http://schemas.openxmlformats.org/officeDocument/2006/relationships/hyperlink" Target="https://podminky.urs.cz/item/CS_URS_2024_02/131213701" TargetMode="External"/><Relationship Id="rId9" Type="http://schemas.openxmlformats.org/officeDocument/2006/relationships/hyperlink" Target="https://podminky.urs.cz/item/CS_URS_2024_02/997013873" TargetMode="External"/><Relationship Id="rId14" Type="http://schemas.openxmlformats.org/officeDocument/2006/relationships/hyperlink" Target="https://podminky.urs.cz/item/CS_URS_2024_02/171151111" TargetMode="External"/><Relationship Id="rId22" Type="http://schemas.openxmlformats.org/officeDocument/2006/relationships/hyperlink" Target="https://podminky.urs.cz/item/CS_URS_2024_02/564861111" TargetMode="External"/><Relationship Id="rId27" Type="http://schemas.openxmlformats.org/officeDocument/2006/relationships/hyperlink" Target="https://podminky.urs.cz/item/CS_URS_2024_02/894414211" TargetMode="External"/><Relationship Id="rId30" Type="http://schemas.openxmlformats.org/officeDocument/2006/relationships/hyperlink" Target="https://podminky.urs.cz/item/CS_URS_2024_02/916131112" TargetMode="External"/><Relationship Id="rId35" Type="http://schemas.openxmlformats.org/officeDocument/2006/relationships/hyperlink" Target="https://podminky.urs.cz/item/CS_URS_2024_02/919535558" TargetMode="External"/><Relationship Id="rId43" Type="http://schemas.openxmlformats.org/officeDocument/2006/relationships/hyperlink" Target="https://podminky.urs.cz/item/CS_URS_2024_02/919735112" TargetMode="External"/><Relationship Id="rId48" Type="http://schemas.openxmlformats.org/officeDocument/2006/relationships/hyperlink" Target="https://podminky.urs.cz/item/CS_URS_2024_02/998223011" TargetMode="External"/><Relationship Id="rId8" Type="http://schemas.openxmlformats.org/officeDocument/2006/relationships/hyperlink" Target="https://podminky.urs.cz/item/CS_URS_2024_02/162751119" TargetMode="External"/><Relationship Id="rId3" Type="http://schemas.openxmlformats.org/officeDocument/2006/relationships/hyperlink" Target="https://podminky.urs.cz/item/CS_URS_2024_02/122251103" TargetMode="External"/><Relationship Id="rId12" Type="http://schemas.openxmlformats.org/officeDocument/2006/relationships/hyperlink" Target="https://podminky.urs.cz/item/CS_URS_2024_02/174151101" TargetMode="External"/><Relationship Id="rId17" Type="http://schemas.openxmlformats.org/officeDocument/2006/relationships/hyperlink" Target="https://podminky.urs.cz/item/CS_URS_2024_02/275313711" TargetMode="External"/><Relationship Id="rId25" Type="http://schemas.openxmlformats.org/officeDocument/2006/relationships/hyperlink" Target="https://podminky.urs.cz/item/CS_URS_2024_02/242351112" TargetMode="External"/><Relationship Id="rId33" Type="http://schemas.openxmlformats.org/officeDocument/2006/relationships/hyperlink" Target="https://podminky.urs.cz/item/CS_URS_2024_02/919411131" TargetMode="External"/><Relationship Id="rId38" Type="http://schemas.openxmlformats.org/officeDocument/2006/relationships/hyperlink" Target="https://podminky.urs.cz/item/CS_URS_2024_02/938431119" TargetMode="External"/><Relationship Id="rId46" Type="http://schemas.openxmlformats.org/officeDocument/2006/relationships/hyperlink" Target="https://podminky.urs.cz/item/CS_URS_2024_02/997221612" TargetMode="External"/><Relationship Id="rId20" Type="http://schemas.openxmlformats.org/officeDocument/2006/relationships/hyperlink" Target="https://podminky.urs.cz/item/CS_URS_2024_02/564251111" TargetMode="External"/><Relationship Id="rId41" Type="http://schemas.openxmlformats.org/officeDocument/2006/relationships/hyperlink" Target="https://podminky.urs.cz/item/CS_URS_2024_02/113107013" TargetMode="External"/><Relationship Id="rId1" Type="http://schemas.openxmlformats.org/officeDocument/2006/relationships/hyperlink" Target="https://podminky.urs.cz/item/CS_URS_2024_02/121151103" TargetMode="External"/><Relationship Id="rId6" Type="http://schemas.openxmlformats.org/officeDocument/2006/relationships/hyperlink" Target="https://podminky.urs.cz/item/CS_URS_2024_02/162502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71111" TargetMode="External"/><Relationship Id="rId18" Type="http://schemas.openxmlformats.org/officeDocument/2006/relationships/hyperlink" Target="https://podminky.urs.cz/item/CS_URS_2024_02/894812163" TargetMode="External"/><Relationship Id="rId3" Type="http://schemas.openxmlformats.org/officeDocument/2006/relationships/hyperlink" Target="https://podminky.urs.cz/item/CS_URS_2024_02/162751117" TargetMode="External"/><Relationship Id="rId21" Type="http://schemas.openxmlformats.org/officeDocument/2006/relationships/drawing" Target="../drawings/drawing7.xm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77270310" TargetMode="External"/><Relationship Id="rId17" Type="http://schemas.openxmlformats.org/officeDocument/2006/relationships/hyperlink" Target="https://podminky.urs.cz/item/CS_URS_2024_02/894812149" TargetMode="Externa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hyperlink" Target="https://podminky.urs.cz/item/CS_URS_2024_02/894812131" TargetMode="External"/><Relationship Id="rId20" Type="http://schemas.openxmlformats.org/officeDocument/2006/relationships/printerSettings" Target="../printerSettings/printerSettings7.bin"/><Relationship Id="rId1" Type="http://schemas.openxmlformats.org/officeDocument/2006/relationships/hyperlink" Target="https://podminky.urs.cz/item/CS_URS_2024_02/132251251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3_02/8712752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894812111" TargetMode="External"/><Relationship Id="rId10" Type="http://schemas.openxmlformats.org/officeDocument/2006/relationships/hyperlink" Target="https://podminky.urs.cz/item/CS_URS_2024_02/721242115" TargetMode="External"/><Relationship Id="rId19" Type="http://schemas.openxmlformats.org/officeDocument/2006/relationships/hyperlink" Target="https://podminky.urs.cz/item/CS_URS_2024_02/99827610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451572111" TargetMode="External"/><Relationship Id="rId14" Type="http://schemas.openxmlformats.org/officeDocument/2006/relationships/hyperlink" Target="https://podminky.urs.cz/item/CS_URS_2024_02/892372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71111" TargetMode="External"/><Relationship Id="rId3" Type="http://schemas.openxmlformats.org/officeDocument/2006/relationships/hyperlink" Target="https://podminky.urs.cz/item/CS_URS_2024_02/162751117" TargetMode="Externa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77270310" TargetMode="External"/><Relationship Id="rId17" Type="http://schemas.openxmlformats.org/officeDocument/2006/relationships/drawing" Target="../drawings/drawing8.xm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printerSettings" Target="../printerSettings/printerSettings8.bin"/><Relationship Id="rId1" Type="http://schemas.openxmlformats.org/officeDocument/2006/relationships/hyperlink" Target="https://podminky.urs.cz/item/CS_URS_2024_02/132251252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3_02/8712752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998276101" TargetMode="External"/><Relationship Id="rId10" Type="http://schemas.openxmlformats.org/officeDocument/2006/relationships/hyperlink" Target="https://podminky.urs.cz/item/CS_URS_2024_02/45157211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175111201" TargetMode="External"/><Relationship Id="rId14" Type="http://schemas.openxmlformats.org/officeDocument/2006/relationships/hyperlink" Target="https://podminky.urs.cz/item/CS_URS_2024_02/892372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41111" TargetMode="External"/><Relationship Id="rId18" Type="http://schemas.openxmlformats.org/officeDocument/2006/relationships/printerSettings" Target="../printerSettings/printerSettings9.bin"/><Relationship Id="rId3" Type="http://schemas.openxmlformats.org/officeDocument/2006/relationships/hyperlink" Target="https://podminky.urs.cz/item/CS_URS_2024_02/162751117" TargetMode="Externa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92233122" TargetMode="External"/><Relationship Id="rId17" Type="http://schemas.openxmlformats.org/officeDocument/2006/relationships/hyperlink" Target="https://podminky.urs.cz/item/CS_URS_2024_02/998276101" TargetMode="Externa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hyperlink" Target="https://podminky.urs.cz/item/CS_URS_2024_02/899722111" TargetMode="External"/><Relationship Id="rId1" Type="http://schemas.openxmlformats.org/officeDocument/2006/relationships/hyperlink" Target="https://podminky.urs.cz/item/CS_URS_2024_02/132251252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4_02/8791711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899721111" TargetMode="External"/><Relationship Id="rId10" Type="http://schemas.openxmlformats.org/officeDocument/2006/relationships/hyperlink" Target="https://podminky.urs.cz/item/CS_URS_2024_02/871161141" TargetMode="External"/><Relationship Id="rId19" Type="http://schemas.openxmlformats.org/officeDocument/2006/relationships/drawing" Target="../drawings/drawing9.xm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451572111" TargetMode="External"/><Relationship Id="rId14" Type="http://schemas.openxmlformats.org/officeDocument/2006/relationships/hyperlink" Target="https://podminky.urs.cz/item/CS_URS_2024_02/892372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abSelected="1" topLeftCell="A16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3"/>
      <c r="AQ5" s="23"/>
      <c r="AR5" s="21"/>
      <c r="BE5" s="287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3"/>
      <c r="AQ6" s="23"/>
      <c r="AR6" s="21"/>
      <c r="BE6" s="28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28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88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288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288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8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288"/>
      <c r="BS13" s="18" t="s">
        <v>6</v>
      </c>
    </row>
    <row r="14" spans="1:74" ht="13.2">
      <c r="B14" s="22"/>
      <c r="C14" s="23"/>
      <c r="D14" s="23"/>
      <c r="E14" s="293" t="s">
        <v>30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88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8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288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288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8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288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288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8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8"/>
    </row>
    <row r="23" spans="1:71" s="1" customFormat="1" ht="47.25" customHeight="1">
      <c r="B23" s="22"/>
      <c r="C23" s="23"/>
      <c r="D23" s="23"/>
      <c r="E23" s="295" t="s">
        <v>37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3"/>
      <c r="AP23" s="23"/>
      <c r="AQ23" s="23"/>
      <c r="AR23" s="21"/>
      <c r="BE23" s="288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8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8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6">
        <f>ROUND(AG54,2)</f>
        <v>0</v>
      </c>
      <c r="AL26" s="297"/>
      <c r="AM26" s="297"/>
      <c r="AN26" s="297"/>
      <c r="AO26" s="297"/>
      <c r="AP26" s="37"/>
      <c r="AQ26" s="37"/>
      <c r="AR26" s="40"/>
      <c r="BE26" s="288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8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8" t="s">
        <v>39</v>
      </c>
      <c r="M28" s="298"/>
      <c r="N28" s="298"/>
      <c r="O28" s="298"/>
      <c r="P28" s="298"/>
      <c r="Q28" s="37"/>
      <c r="R28" s="37"/>
      <c r="S28" s="37"/>
      <c r="T28" s="37"/>
      <c r="U28" s="37"/>
      <c r="V28" s="37"/>
      <c r="W28" s="298" t="s">
        <v>40</v>
      </c>
      <c r="X28" s="298"/>
      <c r="Y28" s="298"/>
      <c r="Z28" s="298"/>
      <c r="AA28" s="298"/>
      <c r="AB28" s="298"/>
      <c r="AC28" s="298"/>
      <c r="AD28" s="298"/>
      <c r="AE28" s="298"/>
      <c r="AF28" s="37"/>
      <c r="AG28" s="37"/>
      <c r="AH28" s="37"/>
      <c r="AI28" s="37"/>
      <c r="AJ28" s="37"/>
      <c r="AK28" s="298" t="s">
        <v>41</v>
      </c>
      <c r="AL28" s="298"/>
      <c r="AM28" s="298"/>
      <c r="AN28" s="298"/>
      <c r="AO28" s="298"/>
      <c r="AP28" s="37"/>
      <c r="AQ28" s="37"/>
      <c r="AR28" s="40"/>
      <c r="BE28" s="288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01">
        <v>0.21</v>
      </c>
      <c r="M29" s="300"/>
      <c r="N29" s="300"/>
      <c r="O29" s="300"/>
      <c r="P29" s="300"/>
      <c r="Q29" s="42"/>
      <c r="R29" s="42"/>
      <c r="S29" s="42"/>
      <c r="T29" s="42"/>
      <c r="U29" s="42"/>
      <c r="V29" s="42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42"/>
      <c r="AG29" s="42"/>
      <c r="AH29" s="42"/>
      <c r="AI29" s="42"/>
      <c r="AJ29" s="42"/>
      <c r="AK29" s="299">
        <f>ROUND(AV54, 2)</f>
        <v>0</v>
      </c>
      <c r="AL29" s="300"/>
      <c r="AM29" s="300"/>
      <c r="AN29" s="300"/>
      <c r="AO29" s="300"/>
      <c r="AP29" s="42"/>
      <c r="AQ29" s="42"/>
      <c r="AR29" s="43"/>
      <c r="BE29" s="289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01">
        <v>0.12</v>
      </c>
      <c r="M30" s="300"/>
      <c r="N30" s="300"/>
      <c r="O30" s="300"/>
      <c r="P30" s="300"/>
      <c r="Q30" s="42"/>
      <c r="R30" s="42"/>
      <c r="S30" s="42"/>
      <c r="T30" s="42"/>
      <c r="U30" s="42"/>
      <c r="V30" s="42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42"/>
      <c r="AG30" s="42"/>
      <c r="AH30" s="42"/>
      <c r="AI30" s="42"/>
      <c r="AJ30" s="42"/>
      <c r="AK30" s="299">
        <f>ROUND(AW54, 2)</f>
        <v>0</v>
      </c>
      <c r="AL30" s="300"/>
      <c r="AM30" s="300"/>
      <c r="AN30" s="300"/>
      <c r="AO30" s="300"/>
      <c r="AP30" s="42"/>
      <c r="AQ30" s="42"/>
      <c r="AR30" s="43"/>
      <c r="BE30" s="289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01">
        <v>0.21</v>
      </c>
      <c r="M31" s="300"/>
      <c r="N31" s="300"/>
      <c r="O31" s="300"/>
      <c r="P31" s="300"/>
      <c r="Q31" s="42"/>
      <c r="R31" s="42"/>
      <c r="S31" s="42"/>
      <c r="T31" s="42"/>
      <c r="U31" s="42"/>
      <c r="V31" s="42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42"/>
      <c r="AG31" s="42"/>
      <c r="AH31" s="42"/>
      <c r="AI31" s="42"/>
      <c r="AJ31" s="42"/>
      <c r="AK31" s="299">
        <v>0</v>
      </c>
      <c r="AL31" s="300"/>
      <c r="AM31" s="300"/>
      <c r="AN31" s="300"/>
      <c r="AO31" s="300"/>
      <c r="AP31" s="42"/>
      <c r="AQ31" s="42"/>
      <c r="AR31" s="43"/>
      <c r="BE31" s="289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01">
        <v>0.12</v>
      </c>
      <c r="M32" s="300"/>
      <c r="N32" s="300"/>
      <c r="O32" s="300"/>
      <c r="P32" s="300"/>
      <c r="Q32" s="42"/>
      <c r="R32" s="42"/>
      <c r="S32" s="42"/>
      <c r="T32" s="42"/>
      <c r="U32" s="42"/>
      <c r="V32" s="42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42"/>
      <c r="AG32" s="42"/>
      <c r="AH32" s="42"/>
      <c r="AI32" s="42"/>
      <c r="AJ32" s="42"/>
      <c r="AK32" s="299">
        <v>0</v>
      </c>
      <c r="AL32" s="300"/>
      <c r="AM32" s="300"/>
      <c r="AN32" s="300"/>
      <c r="AO32" s="300"/>
      <c r="AP32" s="42"/>
      <c r="AQ32" s="42"/>
      <c r="AR32" s="43"/>
      <c r="BE32" s="289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01">
        <v>0</v>
      </c>
      <c r="M33" s="300"/>
      <c r="N33" s="300"/>
      <c r="O33" s="300"/>
      <c r="P33" s="300"/>
      <c r="Q33" s="42"/>
      <c r="R33" s="42"/>
      <c r="S33" s="42"/>
      <c r="T33" s="42"/>
      <c r="U33" s="42"/>
      <c r="V33" s="42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42"/>
      <c r="AG33" s="42"/>
      <c r="AH33" s="42"/>
      <c r="AI33" s="42"/>
      <c r="AJ33" s="42"/>
      <c r="AK33" s="299">
        <v>0</v>
      </c>
      <c r="AL33" s="300"/>
      <c r="AM33" s="300"/>
      <c r="AN33" s="300"/>
      <c r="AO33" s="300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05" t="s">
        <v>50</v>
      </c>
      <c r="Y35" s="303"/>
      <c r="Z35" s="303"/>
      <c r="AA35" s="303"/>
      <c r="AB35" s="303"/>
      <c r="AC35" s="46"/>
      <c r="AD35" s="46"/>
      <c r="AE35" s="46"/>
      <c r="AF35" s="46"/>
      <c r="AG35" s="46"/>
      <c r="AH35" s="46"/>
      <c r="AI35" s="46"/>
      <c r="AJ35" s="46"/>
      <c r="AK35" s="302">
        <f>SUM(AK26:AK33)</f>
        <v>0</v>
      </c>
      <c r="AL35" s="303"/>
      <c r="AM35" s="303"/>
      <c r="AN35" s="303"/>
      <c r="AO35" s="304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2024-135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84" t="str">
        <f>K6</f>
        <v>Společenský objekt na hřišti ve Veselí</v>
      </c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Veselí u Oder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15" t="str">
        <f>IF(AN8= "","",AN8)</f>
        <v>17. 7. 2024</v>
      </c>
      <c r="AN47" s="315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40.04999999999999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Odry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13" t="str">
        <f>IF(E17="","",E17)</f>
        <v>PRINEX GROUP s.r.o., Masarykovo nám. 11/46, Odry</v>
      </c>
      <c r="AN49" s="314"/>
      <c r="AO49" s="314"/>
      <c r="AP49" s="314"/>
      <c r="AQ49" s="37"/>
      <c r="AR49" s="40"/>
      <c r="AS49" s="316" t="s">
        <v>52</v>
      </c>
      <c r="AT49" s="31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13" t="str">
        <f>IF(E20="","",E20)</f>
        <v xml:space="preserve"> </v>
      </c>
      <c r="AN50" s="314"/>
      <c r="AO50" s="314"/>
      <c r="AP50" s="314"/>
      <c r="AQ50" s="37"/>
      <c r="AR50" s="40"/>
      <c r="AS50" s="318"/>
      <c r="AT50" s="31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20"/>
      <c r="AT51" s="32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279" t="s">
        <v>53</v>
      </c>
      <c r="D52" s="280"/>
      <c r="E52" s="280"/>
      <c r="F52" s="280"/>
      <c r="G52" s="280"/>
      <c r="H52" s="67"/>
      <c r="I52" s="283" t="s">
        <v>54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309" t="s">
        <v>55</v>
      </c>
      <c r="AH52" s="280"/>
      <c r="AI52" s="280"/>
      <c r="AJ52" s="280"/>
      <c r="AK52" s="280"/>
      <c r="AL52" s="280"/>
      <c r="AM52" s="280"/>
      <c r="AN52" s="283" t="s">
        <v>56</v>
      </c>
      <c r="AO52" s="280"/>
      <c r="AP52" s="280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86">
        <f>ROUND(AG55+AG56+SUM(AG60:AG65),2)</f>
        <v>0</v>
      </c>
      <c r="AH54" s="286"/>
      <c r="AI54" s="286"/>
      <c r="AJ54" s="286"/>
      <c r="AK54" s="286"/>
      <c r="AL54" s="286"/>
      <c r="AM54" s="286"/>
      <c r="AN54" s="322">
        <f t="shared" ref="AN54:AN65" si="0">SUM(AG54,AT54)</f>
        <v>0</v>
      </c>
      <c r="AO54" s="322"/>
      <c r="AP54" s="322"/>
      <c r="AQ54" s="79" t="s">
        <v>19</v>
      </c>
      <c r="AR54" s="80"/>
      <c r="AS54" s="81">
        <f>ROUND(AS55+AS56+SUM(AS60:AS65),2)</f>
        <v>0</v>
      </c>
      <c r="AT54" s="82">
        <f t="shared" ref="AT54:AT65" si="1">ROUND(SUM(AV54:AW54),2)</f>
        <v>0</v>
      </c>
      <c r="AU54" s="83">
        <f>ROUND(AU55+AU56+SUM(AU60:AU65),5)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ROUND(AZ55+AZ56+SUM(AZ60:AZ65),2)</f>
        <v>0</v>
      </c>
      <c r="BA54" s="82">
        <f>ROUND(BA55+BA56+SUM(BA60:BA65),2)</f>
        <v>0</v>
      </c>
      <c r="BB54" s="82">
        <f>ROUND(BB55+BB56+SUM(BB60:BB65),2)</f>
        <v>0</v>
      </c>
      <c r="BC54" s="82">
        <f>ROUND(BC55+BC56+SUM(BC60:BC65),2)</f>
        <v>0</v>
      </c>
      <c r="BD54" s="84">
        <f>ROUND(BD55+BD56+SUM(BD60:BD65),2)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281" t="s">
        <v>77</v>
      </c>
      <c r="E55" s="281"/>
      <c r="F55" s="281"/>
      <c r="G55" s="281"/>
      <c r="H55" s="281"/>
      <c r="I55" s="90"/>
      <c r="J55" s="281" t="s">
        <v>78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307">
        <f>'01 - SO 01 Stavební objekt'!J30</f>
        <v>0</v>
      </c>
      <c r="AH55" s="308"/>
      <c r="AI55" s="308"/>
      <c r="AJ55" s="308"/>
      <c r="AK55" s="308"/>
      <c r="AL55" s="308"/>
      <c r="AM55" s="308"/>
      <c r="AN55" s="307">
        <f t="shared" si="0"/>
        <v>0</v>
      </c>
      <c r="AO55" s="308"/>
      <c r="AP55" s="308"/>
      <c r="AQ55" s="91" t="s">
        <v>79</v>
      </c>
      <c r="AR55" s="92"/>
      <c r="AS55" s="93">
        <v>0</v>
      </c>
      <c r="AT55" s="94">
        <f t="shared" si="1"/>
        <v>0</v>
      </c>
      <c r="AU55" s="95">
        <f>'01 - SO 01 Stavební objekt'!P102</f>
        <v>0</v>
      </c>
      <c r="AV55" s="94">
        <f>'01 - SO 01 Stavební objekt'!J33</f>
        <v>0</v>
      </c>
      <c r="AW55" s="94">
        <f>'01 - SO 01 Stavební objekt'!J34</f>
        <v>0</v>
      </c>
      <c r="AX55" s="94">
        <f>'01 - SO 01 Stavební objekt'!J35</f>
        <v>0</v>
      </c>
      <c r="AY55" s="94">
        <f>'01 - SO 01 Stavební objekt'!J36</f>
        <v>0</v>
      </c>
      <c r="AZ55" s="94">
        <f>'01 - SO 01 Stavební objekt'!F33</f>
        <v>0</v>
      </c>
      <c r="BA55" s="94">
        <f>'01 - SO 01 Stavební objekt'!F34</f>
        <v>0</v>
      </c>
      <c r="BB55" s="94">
        <f>'01 - SO 01 Stavební objekt'!F35</f>
        <v>0</v>
      </c>
      <c r="BC55" s="94">
        <f>'01 - SO 01 Stavební objekt'!F36</f>
        <v>0</v>
      </c>
      <c r="BD55" s="96">
        <f>'01 - SO 01 Stavební objekt'!F37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B56" s="88"/>
      <c r="C56" s="89"/>
      <c r="D56" s="281" t="s">
        <v>83</v>
      </c>
      <c r="E56" s="281"/>
      <c r="F56" s="281"/>
      <c r="G56" s="281"/>
      <c r="H56" s="281"/>
      <c r="I56" s="90"/>
      <c r="J56" s="281" t="s">
        <v>84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312">
        <f>ROUND(SUM(AG57:AG59),2)</f>
        <v>0</v>
      </c>
      <c r="AH56" s="308"/>
      <c r="AI56" s="308"/>
      <c r="AJ56" s="308"/>
      <c r="AK56" s="308"/>
      <c r="AL56" s="308"/>
      <c r="AM56" s="308"/>
      <c r="AN56" s="307">
        <f t="shared" si="0"/>
        <v>0</v>
      </c>
      <c r="AO56" s="308"/>
      <c r="AP56" s="308"/>
      <c r="AQ56" s="91" t="s">
        <v>79</v>
      </c>
      <c r="AR56" s="92"/>
      <c r="AS56" s="93">
        <f>ROUND(SUM(AS57:AS59),2)</f>
        <v>0</v>
      </c>
      <c r="AT56" s="94">
        <f t="shared" si="1"/>
        <v>0</v>
      </c>
      <c r="AU56" s="95">
        <f>ROUND(SUM(AU57:AU59),5)</f>
        <v>0</v>
      </c>
      <c r="AV56" s="94">
        <f>ROUND(AZ56*L29,2)</f>
        <v>0</v>
      </c>
      <c r="AW56" s="94">
        <f>ROUND(BA56*L30,2)</f>
        <v>0</v>
      </c>
      <c r="AX56" s="94">
        <f>ROUND(BB56*L29,2)</f>
        <v>0</v>
      </c>
      <c r="AY56" s="94">
        <f>ROUND(BC56*L30,2)</f>
        <v>0</v>
      </c>
      <c r="AZ56" s="94">
        <f>ROUND(SUM(AZ57:AZ59),2)</f>
        <v>0</v>
      </c>
      <c r="BA56" s="94">
        <f>ROUND(SUM(BA57:BA59),2)</f>
        <v>0</v>
      </c>
      <c r="BB56" s="94">
        <f>ROUND(SUM(BB57:BB59),2)</f>
        <v>0</v>
      </c>
      <c r="BC56" s="94">
        <f>ROUND(SUM(BC57:BC59),2)</f>
        <v>0</v>
      </c>
      <c r="BD56" s="96">
        <f>ROUND(SUM(BD57:BD59),2)</f>
        <v>0</v>
      </c>
      <c r="BS56" s="97" t="s">
        <v>71</v>
      </c>
      <c r="BT56" s="97" t="s">
        <v>80</v>
      </c>
      <c r="BU56" s="97" t="s">
        <v>73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4" customFormat="1" ht="16.5" customHeight="1">
      <c r="A57" s="87" t="s">
        <v>76</v>
      </c>
      <c r="B57" s="52"/>
      <c r="C57" s="98"/>
      <c r="D57" s="98"/>
      <c r="E57" s="282" t="s">
        <v>86</v>
      </c>
      <c r="F57" s="282"/>
      <c r="G57" s="282"/>
      <c r="H57" s="282"/>
      <c r="I57" s="282"/>
      <c r="J57" s="98"/>
      <c r="K57" s="282" t="s">
        <v>87</v>
      </c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310">
        <f>'01.2 - ZTI'!J32</f>
        <v>0</v>
      </c>
      <c r="AH57" s="311"/>
      <c r="AI57" s="311"/>
      <c r="AJ57" s="311"/>
      <c r="AK57" s="311"/>
      <c r="AL57" s="311"/>
      <c r="AM57" s="311"/>
      <c r="AN57" s="310">
        <f t="shared" si="0"/>
        <v>0</v>
      </c>
      <c r="AO57" s="311"/>
      <c r="AP57" s="311"/>
      <c r="AQ57" s="99" t="s">
        <v>88</v>
      </c>
      <c r="AR57" s="54"/>
      <c r="AS57" s="100">
        <v>0</v>
      </c>
      <c r="AT57" s="101">
        <f t="shared" si="1"/>
        <v>0</v>
      </c>
      <c r="AU57" s="102">
        <f>'01.2 - ZTI'!P93</f>
        <v>0</v>
      </c>
      <c r="AV57" s="101">
        <f>'01.2 - ZTI'!J35</f>
        <v>0</v>
      </c>
      <c r="AW57" s="101">
        <f>'01.2 - ZTI'!J36</f>
        <v>0</v>
      </c>
      <c r="AX57" s="101">
        <f>'01.2 - ZTI'!J37</f>
        <v>0</v>
      </c>
      <c r="AY57" s="101">
        <f>'01.2 - ZTI'!J38</f>
        <v>0</v>
      </c>
      <c r="AZ57" s="101">
        <f>'01.2 - ZTI'!F35</f>
        <v>0</v>
      </c>
      <c r="BA57" s="101">
        <f>'01.2 - ZTI'!F36</f>
        <v>0</v>
      </c>
      <c r="BB57" s="101">
        <f>'01.2 - ZTI'!F37</f>
        <v>0</v>
      </c>
      <c r="BC57" s="101">
        <f>'01.2 - ZTI'!F38</f>
        <v>0</v>
      </c>
      <c r="BD57" s="103">
        <f>'01.2 - ZTI'!F39</f>
        <v>0</v>
      </c>
      <c r="BT57" s="104" t="s">
        <v>82</v>
      </c>
      <c r="BV57" s="104" t="s">
        <v>74</v>
      </c>
      <c r="BW57" s="104" t="s">
        <v>89</v>
      </c>
      <c r="BX57" s="104" t="s">
        <v>85</v>
      </c>
      <c r="CL57" s="104" t="s">
        <v>19</v>
      </c>
    </row>
    <row r="58" spans="1:91" s="4" customFormat="1" ht="16.5" customHeight="1">
      <c r="A58" s="87" t="s">
        <v>76</v>
      </c>
      <c r="B58" s="52"/>
      <c r="C58" s="98"/>
      <c r="D58" s="98"/>
      <c r="E58" s="282" t="s">
        <v>90</v>
      </c>
      <c r="F58" s="282"/>
      <c r="G58" s="282"/>
      <c r="H58" s="282"/>
      <c r="I58" s="282"/>
      <c r="J58" s="98"/>
      <c r="K58" s="282" t="s">
        <v>91</v>
      </c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310">
        <f>'01.3 - Elektroinstalace'!J32</f>
        <v>0</v>
      </c>
      <c r="AH58" s="311"/>
      <c r="AI58" s="311"/>
      <c r="AJ58" s="311"/>
      <c r="AK58" s="311"/>
      <c r="AL58" s="311"/>
      <c r="AM58" s="311"/>
      <c r="AN58" s="310">
        <f t="shared" si="0"/>
        <v>0</v>
      </c>
      <c r="AO58" s="311"/>
      <c r="AP58" s="311"/>
      <c r="AQ58" s="99" t="s">
        <v>88</v>
      </c>
      <c r="AR58" s="54"/>
      <c r="AS58" s="100">
        <v>0</v>
      </c>
      <c r="AT58" s="101">
        <f t="shared" si="1"/>
        <v>0</v>
      </c>
      <c r="AU58" s="102">
        <f>'01.3 - Elektroinstalace'!P97</f>
        <v>0</v>
      </c>
      <c r="AV58" s="101">
        <f>'01.3 - Elektroinstalace'!J35</f>
        <v>0</v>
      </c>
      <c r="AW58" s="101">
        <f>'01.3 - Elektroinstalace'!J36</f>
        <v>0</v>
      </c>
      <c r="AX58" s="101">
        <f>'01.3 - Elektroinstalace'!J37</f>
        <v>0</v>
      </c>
      <c r="AY58" s="101">
        <f>'01.3 - Elektroinstalace'!J38</f>
        <v>0</v>
      </c>
      <c r="AZ58" s="101">
        <f>'01.3 - Elektroinstalace'!F35</f>
        <v>0</v>
      </c>
      <c r="BA58" s="101">
        <f>'01.3 - Elektroinstalace'!F36</f>
        <v>0</v>
      </c>
      <c r="BB58" s="101">
        <f>'01.3 - Elektroinstalace'!F37</f>
        <v>0</v>
      </c>
      <c r="BC58" s="101">
        <f>'01.3 - Elektroinstalace'!F38</f>
        <v>0</v>
      </c>
      <c r="BD58" s="103">
        <f>'01.3 - Elektroinstalace'!F39</f>
        <v>0</v>
      </c>
      <c r="BT58" s="104" t="s">
        <v>82</v>
      </c>
      <c r="BV58" s="104" t="s">
        <v>74</v>
      </c>
      <c r="BW58" s="104" t="s">
        <v>92</v>
      </c>
      <c r="BX58" s="104" t="s">
        <v>85</v>
      </c>
      <c r="CL58" s="104" t="s">
        <v>19</v>
      </c>
    </row>
    <row r="59" spans="1:91" s="4" customFormat="1" ht="16.5" customHeight="1">
      <c r="A59" s="87" t="s">
        <v>76</v>
      </c>
      <c r="B59" s="52"/>
      <c r="C59" s="98"/>
      <c r="D59" s="98"/>
      <c r="E59" s="282" t="s">
        <v>93</v>
      </c>
      <c r="F59" s="282"/>
      <c r="G59" s="282"/>
      <c r="H59" s="282"/>
      <c r="I59" s="282"/>
      <c r="J59" s="98"/>
      <c r="K59" s="282" t="s">
        <v>94</v>
      </c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310">
        <f>'01.4 - Ochrana před bleskem'!J32</f>
        <v>0</v>
      </c>
      <c r="AH59" s="311"/>
      <c r="AI59" s="311"/>
      <c r="AJ59" s="311"/>
      <c r="AK59" s="311"/>
      <c r="AL59" s="311"/>
      <c r="AM59" s="311"/>
      <c r="AN59" s="310">
        <f t="shared" si="0"/>
        <v>0</v>
      </c>
      <c r="AO59" s="311"/>
      <c r="AP59" s="311"/>
      <c r="AQ59" s="99" t="s">
        <v>88</v>
      </c>
      <c r="AR59" s="54"/>
      <c r="AS59" s="100">
        <v>0</v>
      </c>
      <c r="AT59" s="101">
        <f t="shared" si="1"/>
        <v>0</v>
      </c>
      <c r="AU59" s="102">
        <f>'01.4 - Ochrana před bleskem'!P93</f>
        <v>0</v>
      </c>
      <c r="AV59" s="101">
        <f>'01.4 - Ochrana před bleskem'!J35</f>
        <v>0</v>
      </c>
      <c r="AW59" s="101">
        <f>'01.4 - Ochrana před bleskem'!J36</f>
        <v>0</v>
      </c>
      <c r="AX59" s="101">
        <f>'01.4 - Ochrana před bleskem'!J37</f>
        <v>0</v>
      </c>
      <c r="AY59" s="101">
        <f>'01.4 - Ochrana před bleskem'!J38</f>
        <v>0</v>
      </c>
      <c r="AZ59" s="101">
        <f>'01.4 - Ochrana před bleskem'!F35</f>
        <v>0</v>
      </c>
      <c r="BA59" s="101">
        <f>'01.4 - Ochrana před bleskem'!F36</f>
        <v>0</v>
      </c>
      <c r="BB59" s="101">
        <f>'01.4 - Ochrana před bleskem'!F37</f>
        <v>0</v>
      </c>
      <c r="BC59" s="101">
        <f>'01.4 - Ochrana před bleskem'!F38</f>
        <v>0</v>
      </c>
      <c r="BD59" s="103">
        <f>'01.4 - Ochrana před bleskem'!F39</f>
        <v>0</v>
      </c>
      <c r="BT59" s="104" t="s">
        <v>82</v>
      </c>
      <c r="BV59" s="104" t="s">
        <v>74</v>
      </c>
      <c r="BW59" s="104" t="s">
        <v>95</v>
      </c>
      <c r="BX59" s="104" t="s">
        <v>85</v>
      </c>
      <c r="CL59" s="104" t="s">
        <v>19</v>
      </c>
    </row>
    <row r="60" spans="1:91" s="7" customFormat="1" ht="16.5" customHeight="1">
      <c r="A60" s="87" t="s">
        <v>76</v>
      </c>
      <c r="B60" s="88"/>
      <c r="C60" s="89"/>
      <c r="D60" s="281" t="s">
        <v>96</v>
      </c>
      <c r="E60" s="281"/>
      <c r="F60" s="281"/>
      <c r="G60" s="281"/>
      <c r="H60" s="281"/>
      <c r="I60" s="90"/>
      <c r="J60" s="281" t="s">
        <v>97</v>
      </c>
      <c r="K60" s="281"/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307">
        <f>'03 - Zpevněné plochy'!J30</f>
        <v>0</v>
      </c>
      <c r="AH60" s="308"/>
      <c r="AI60" s="308"/>
      <c r="AJ60" s="308"/>
      <c r="AK60" s="308"/>
      <c r="AL60" s="308"/>
      <c r="AM60" s="308"/>
      <c r="AN60" s="307">
        <f t="shared" si="0"/>
        <v>0</v>
      </c>
      <c r="AO60" s="308"/>
      <c r="AP60" s="308"/>
      <c r="AQ60" s="91" t="s">
        <v>79</v>
      </c>
      <c r="AR60" s="92"/>
      <c r="AS60" s="93">
        <v>0</v>
      </c>
      <c r="AT60" s="94">
        <f t="shared" si="1"/>
        <v>0</v>
      </c>
      <c r="AU60" s="95">
        <f>'03 - Zpevněné plochy'!P91</f>
        <v>0</v>
      </c>
      <c r="AV60" s="94">
        <f>'03 - Zpevněné plochy'!J33</f>
        <v>0</v>
      </c>
      <c r="AW60" s="94">
        <f>'03 - Zpevněné plochy'!J34</f>
        <v>0</v>
      </c>
      <c r="AX60" s="94">
        <f>'03 - Zpevněné plochy'!J35</f>
        <v>0</v>
      </c>
      <c r="AY60" s="94">
        <f>'03 - Zpevněné plochy'!J36</f>
        <v>0</v>
      </c>
      <c r="AZ60" s="94">
        <f>'03 - Zpevněné plochy'!F33</f>
        <v>0</v>
      </c>
      <c r="BA60" s="94">
        <f>'03 - Zpevněné plochy'!F34</f>
        <v>0</v>
      </c>
      <c r="BB60" s="94">
        <f>'03 - Zpevněné plochy'!F35</f>
        <v>0</v>
      </c>
      <c r="BC60" s="94">
        <f>'03 - Zpevněné plochy'!F36</f>
        <v>0</v>
      </c>
      <c r="BD60" s="96">
        <f>'03 - Zpevněné plochy'!F37</f>
        <v>0</v>
      </c>
      <c r="BT60" s="97" t="s">
        <v>80</v>
      </c>
      <c r="BV60" s="97" t="s">
        <v>74</v>
      </c>
      <c r="BW60" s="97" t="s">
        <v>98</v>
      </c>
      <c r="BX60" s="97" t="s">
        <v>5</v>
      </c>
      <c r="CL60" s="97" t="s">
        <v>19</v>
      </c>
      <c r="CM60" s="97" t="s">
        <v>82</v>
      </c>
    </row>
    <row r="61" spans="1:91" s="7" customFormat="1" ht="16.5" customHeight="1">
      <c r="A61" s="87" t="s">
        <v>76</v>
      </c>
      <c r="B61" s="88"/>
      <c r="C61" s="89"/>
      <c r="D61" s="281" t="s">
        <v>99</v>
      </c>
      <c r="E61" s="281"/>
      <c r="F61" s="281"/>
      <c r="G61" s="281"/>
      <c r="H61" s="281"/>
      <c r="I61" s="90"/>
      <c r="J61" s="281" t="s">
        <v>100</v>
      </c>
      <c r="K61" s="281"/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307">
        <f>'04 - Dešťová kanalizace'!J30</f>
        <v>0</v>
      </c>
      <c r="AH61" s="308"/>
      <c r="AI61" s="308"/>
      <c r="AJ61" s="308"/>
      <c r="AK61" s="308"/>
      <c r="AL61" s="308"/>
      <c r="AM61" s="308"/>
      <c r="AN61" s="307">
        <f t="shared" si="0"/>
        <v>0</v>
      </c>
      <c r="AO61" s="308"/>
      <c r="AP61" s="308"/>
      <c r="AQ61" s="91" t="s">
        <v>79</v>
      </c>
      <c r="AR61" s="92"/>
      <c r="AS61" s="93">
        <v>0</v>
      </c>
      <c r="AT61" s="94">
        <f t="shared" si="1"/>
        <v>0</v>
      </c>
      <c r="AU61" s="95">
        <f>'04 - Dešťová kanalizace'!P84</f>
        <v>0</v>
      </c>
      <c r="AV61" s="94">
        <f>'04 - Dešťová kanalizace'!J33</f>
        <v>0</v>
      </c>
      <c r="AW61" s="94">
        <f>'04 - Dešťová kanalizace'!J34</f>
        <v>0</v>
      </c>
      <c r="AX61" s="94">
        <f>'04 - Dešťová kanalizace'!J35</f>
        <v>0</v>
      </c>
      <c r="AY61" s="94">
        <f>'04 - Dešťová kanalizace'!J36</f>
        <v>0</v>
      </c>
      <c r="AZ61" s="94">
        <f>'04 - Dešťová kanalizace'!F33</f>
        <v>0</v>
      </c>
      <c r="BA61" s="94">
        <f>'04 - Dešťová kanalizace'!F34</f>
        <v>0</v>
      </c>
      <c r="BB61" s="94">
        <f>'04 - Dešťová kanalizace'!F35</f>
        <v>0</v>
      </c>
      <c r="BC61" s="94">
        <f>'04 - Dešťová kanalizace'!F36</f>
        <v>0</v>
      </c>
      <c r="BD61" s="96">
        <f>'04 - Dešťová kanalizace'!F37</f>
        <v>0</v>
      </c>
      <c r="BT61" s="97" t="s">
        <v>80</v>
      </c>
      <c r="BV61" s="97" t="s">
        <v>74</v>
      </c>
      <c r="BW61" s="97" t="s">
        <v>101</v>
      </c>
      <c r="BX61" s="97" t="s">
        <v>5</v>
      </c>
      <c r="CL61" s="97" t="s">
        <v>19</v>
      </c>
      <c r="CM61" s="97" t="s">
        <v>82</v>
      </c>
    </row>
    <row r="62" spans="1:91" s="7" customFormat="1" ht="16.5" customHeight="1">
      <c r="A62" s="87" t="s">
        <v>76</v>
      </c>
      <c r="B62" s="88"/>
      <c r="C62" s="89"/>
      <c r="D62" s="281" t="s">
        <v>102</v>
      </c>
      <c r="E62" s="281"/>
      <c r="F62" s="281"/>
      <c r="G62" s="281"/>
      <c r="H62" s="281"/>
      <c r="I62" s="90"/>
      <c r="J62" s="281" t="s">
        <v>103</v>
      </c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307">
        <f>'05 - Splašková kanalizace'!J30</f>
        <v>0</v>
      </c>
      <c r="AH62" s="308"/>
      <c r="AI62" s="308"/>
      <c r="AJ62" s="308"/>
      <c r="AK62" s="308"/>
      <c r="AL62" s="308"/>
      <c r="AM62" s="308"/>
      <c r="AN62" s="307">
        <f t="shared" si="0"/>
        <v>0</v>
      </c>
      <c r="AO62" s="308"/>
      <c r="AP62" s="308"/>
      <c r="AQ62" s="91" t="s">
        <v>79</v>
      </c>
      <c r="AR62" s="92"/>
      <c r="AS62" s="93">
        <v>0</v>
      </c>
      <c r="AT62" s="94">
        <f t="shared" si="1"/>
        <v>0</v>
      </c>
      <c r="AU62" s="95">
        <f>'05 - Splašková kanalizace'!P84</f>
        <v>0</v>
      </c>
      <c r="AV62" s="94">
        <f>'05 - Splašková kanalizace'!J33</f>
        <v>0</v>
      </c>
      <c r="AW62" s="94">
        <f>'05 - Splašková kanalizace'!J34</f>
        <v>0</v>
      </c>
      <c r="AX62" s="94">
        <f>'05 - Splašková kanalizace'!J35</f>
        <v>0</v>
      </c>
      <c r="AY62" s="94">
        <f>'05 - Splašková kanalizace'!J36</f>
        <v>0</v>
      </c>
      <c r="AZ62" s="94">
        <f>'05 - Splašková kanalizace'!F33</f>
        <v>0</v>
      </c>
      <c r="BA62" s="94">
        <f>'05 - Splašková kanalizace'!F34</f>
        <v>0</v>
      </c>
      <c r="BB62" s="94">
        <f>'05 - Splašková kanalizace'!F35</f>
        <v>0</v>
      </c>
      <c r="BC62" s="94">
        <f>'05 - Splašková kanalizace'!F36</f>
        <v>0</v>
      </c>
      <c r="BD62" s="96">
        <f>'05 - Splašková kanalizace'!F37</f>
        <v>0</v>
      </c>
      <c r="BT62" s="97" t="s">
        <v>80</v>
      </c>
      <c r="BV62" s="97" t="s">
        <v>74</v>
      </c>
      <c r="BW62" s="97" t="s">
        <v>104</v>
      </c>
      <c r="BX62" s="97" t="s">
        <v>5</v>
      </c>
      <c r="CL62" s="97" t="s">
        <v>19</v>
      </c>
      <c r="CM62" s="97" t="s">
        <v>82</v>
      </c>
    </row>
    <row r="63" spans="1:91" s="7" customFormat="1" ht="16.5" customHeight="1">
      <c r="A63" s="87" t="s">
        <v>76</v>
      </c>
      <c r="B63" s="88"/>
      <c r="C63" s="89"/>
      <c r="D63" s="281" t="s">
        <v>105</v>
      </c>
      <c r="E63" s="281"/>
      <c r="F63" s="281"/>
      <c r="G63" s="281"/>
      <c r="H63" s="281"/>
      <c r="I63" s="90"/>
      <c r="J63" s="281" t="s">
        <v>106</v>
      </c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307">
        <f>'06 - Vodovodní přípojka'!J30</f>
        <v>0</v>
      </c>
      <c r="AH63" s="308"/>
      <c r="AI63" s="308"/>
      <c r="AJ63" s="308"/>
      <c r="AK63" s="308"/>
      <c r="AL63" s="308"/>
      <c r="AM63" s="308"/>
      <c r="AN63" s="307">
        <f t="shared" si="0"/>
        <v>0</v>
      </c>
      <c r="AO63" s="308"/>
      <c r="AP63" s="308"/>
      <c r="AQ63" s="91" t="s">
        <v>79</v>
      </c>
      <c r="AR63" s="92"/>
      <c r="AS63" s="93">
        <v>0</v>
      </c>
      <c r="AT63" s="94">
        <f t="shared" si="1"/>
        <v>0</v>
      </c>
      <c r="AU63" s="95">
        <f>'06 - Vodovodní přípojka'!P84</f>
        <v>0</v>
      </c>
      <c r="AV63" s="94">
        <f>'06 - Vodovodní přípojka'!J33</f>
        <v>0</v>
      </c>
      <c r="AW63" s="94">
        <f>'06 - Vodovodní přípojka'!J34</f>
        <v>0</v>
      </c>
      <c r="AX63" s="94">
        <f>'06 - Vodovodní přípojka'!J35</f>
        <v>0</v>
      </c>
      <c r="AY63" s="94">
        <f>'06 - Vodovodní přípojka'!J36</f>
        <v>0</v>
      </c>
      <c r="AZ63" s="94">
        <f>'06 - Vodovodní přípojka'!F33</f>
        <v>0</v>
      </c>
      <c r="BA63" s="94">
        <f>'06 - Vodovodní přípojka'!F34</f>
        <v>0</v>
      </c>
      <c r="BB63" s="94">
        <f>'06 - Vodovodní přípojka'!F35</f>
        <v>0</v>
      </c>
      <c r="BC63" s="94">
        <f>'06 - Vodovodní přípojka'!F36</f>
        <v>0</v>
      </c>
      <c r="BD63" s="96">
        <f>'06 - Vodovodní přípojka'!F37</f>
        <v>0</v>
      </c>
      <c r="BT63" s="97" t="s">
        <v>80</v>
      </c>
      <c r="BV63" s="97" t="s">
        <v>74</v>
      </c>
      <c r="BW63" s="97" t="s">
        <v>107</v>
      </c>
      <c r="BX63" s="97" t="s">
        <v>5</v>
      </c>
      <c r="CL63" s="97" t="s">
        <v>19</v>
      </c>
      <c r="CM63" s="97" t="s">
        <v>82</v>
      </c>
    </row>
    <row r="64" spans="1:91" s="7" customFormat="1" ht="24.75" customHeight="1">
      <c r="A64" s="87" t="s">
        <v>76</v>
      </c>
      <c r="B64" s="88"/>
      <c r="C64" s="89"/>
      <c r="D64" s="281" t="s">
        <v>108</v>
      </c>
      <c r="E64" s="281"/>
      <c r="F64" s="281"/>
      <c r="G64" s="281"/>
      <c r="H64" s="281"/>
      <c r="I64" s="90"/>
      <c r="J64" s="281" t="s">
        <v>109</v>
      </c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307">
        <f>'07 - Zemní kabelové veden...'!J30</f>
        <v>0</v>
      </c>
      <c r="AH64" s="308"/>
      <c r="AI64" s="308"/>
      <c r="AJ64" s="308"/>
      <c r="AK64" s="308"/>
      <c r="AL64" s="308"/>
      <c r="AM64" s="308"/>
      <c r="AN64" s="307">
        <f t="shared" si="0"/>
        <v>0</v>
      </c>
      <c r="AO64" s="308"/>
      <c r="AP64" s="308"/>
      <c r="AQ64" s="91" t="s">
        <v>79</v>
      </c>
      <c r="AR64" s="92"/>
      <c r="AS64" s="93">
        <v>0</v>
      </c>
      <c r="AT64" s="94">
        <f t="shared" si="1"/>
        <v>0</v>
      </c>
      <c r="AU64" s="95">
        <f>'07 - Zemní kabelové veden...'!P88</f>
        <v>0</v>
      </c>
      <c r="AV64" s="94">
        <f>'07 - Zemní kabelové veden...'!J33</f>
        <v>0</v>
      </c>
      <c r="AW64" s="94">
        <f>'07 - Zemní kabelové veden...'!J34</f>
        <v>0</v>
      </c>
      <c r="AX64" s="94">
        <f>'07 - Zemní kabelové veden...'!J35</f>
        <v>0</v>
      </c>
      <c r="AY64" s="94">
        <f>'07 - Zemní kabelové veden...'!J36</f>
        <v>0</v>
      </c>
      <c r="AZ64" s="94">
        <f>'07 - Zemní kabelové veden...'!F33</f>
        <v>0</v>
      </c>
      <c r="BA64" s="94">
        <f>'07 - Zemní kabelové veden...'!F34</f>
        <v>0</v>
      </c>
      <c r="BB64" s="94">
        <f>'07 - Zemní kabelové veden...'!F35</f>
        <v>0</v>
      </c>
      <c r="BC64" s="94">
        <f>'07 - Zemní kabelové veden...'!F36</f>
        <v>0</v>
      </c>
      <c r="BD64" s="96">
        <f>'07 - Zemní kabelové veden...'!F37</f>
        <v>0</v>
      </c>
      <c r="BT64" s="97" t="s">
        <v>80</v>
      </c>
      <c r="BV64" s="97" t="s">
        <v>74</v>
      </c>
      <c r="BW64" s="97" t="s">
        <v>110</v>
      </c>
      <c r="BX64" s="97" t="s">
        <v>5</v>
      </c>
      <c r="CL64" s="97" t="s">
        <v>19</v>
      </c>
      <c r="CM64" s="97" t="s">
        <v>82</v>
      </c>
    </row>
    <row r="65" spans="1:91" s="7" customFormat="1" ht="16.5" customHeight="1">
      <c r="A65" s="87" t="s">
        <v>76</v>
      </c>
      <c r="B65" s="88"/>
      <c r="C65" s="89"/>
      <c r="D65" s="281" t="s">
        <v>111</v>
      </c>
      <c r="E65" s="281"/>
      <c r="F65" s="281"/>
      <c r="G65" s="281"/>
      <c r="H65" s="281"/>
      <c r="I65" s="90"/>
      <c r="J65" s="281" t="s">
        <v>112</v>
      </c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307">
        <f>'08 - VRN'!J30</f>
        <v>0</v>
      </c>
      <c r="AH65" s="308"/>
      <c r="AI65" s="308"/>
      <c r="AJ65" s="308"/>
      <c r="AK65" s="308"/>
      <c r="AL65" s="308"/>
      <c r="AM65" s="308"/>
      <c r="AN65" s="307">
        <f t="shared" si="0"/>
        <v>0</v>
      </c>
      <c r="AO65" s="308"/>
      <c r="AP65" s="308"/>
      <c r="AQ65" s="91" t="s">
        <v>79</v>
      </c>
      <c r="AR65" s="92"/>
      <c r="AS65" s="105">
        <v>0</v>
      </c>
      <c r="AT65" s="106">
        <f t="shared" si="1"/>
        <v>0</v>
      </c>
      <c r="AU65" s="107">
        <f>'08 - VRN'!P81</f>
        <v>0</v>
      </c>
      <c r="AV65" s="106">
        <f>'08 - VRN'!J33</f>
        <v>0</v>
      </c>
      <c r="AW65" s="106">
        <f>'08 - VRN'!J34</f>
        <v>0</v>
      </c>
      <c r="AX65" s="106">
        <f>'08 - VRN'!J35</f>
        <v>0</v>
      </c>
      <c r="AY65" s="106">
        <f>'08 - VRN'!J36</f>
        <v>0</v>
      </c>
      <c r="AZ65" s="106">
        <f>'08 - VRN'!F33</f>
        <v>0</v>
      </c>
      <c r="BA65" s="106">
        <f>'08 - VRN'!F34</f>
        <v>0</v>
      </c>
      <c r="BB65" s="106">
        <f>'08 - VRN'!F35</f>
        <v>0</v>
      </c>
      <c r="BC65" s="106">
        <f>'08 - VRN'!F36</f>
        <v>0</v>
      </c>
      <c r="BD65" s="108">
        <f>'08 - VRN'!F37</f>
        <v>0</v>
      </c>
      <c r="BT65" s="97" t="s">
        <v>80</v>
      </c>
      <c r="BV65" s="97" t="s">
        <v>74</v>
      </c>
      <c r="BW65" s="97" t="s">
        <v>113</v>
      </c>
      <c r="BX65" s="97" t="s">
        <v>5</v>
      </c>
      <c r="CL65" s="97" t="s">
        <v>19</v>
      </c>
      <c r="CM65" s="97" t="s">
        <v>82</v>
      </c>
    </row>
    <row r="66" spans="1:91" s="2" customFormat="1" ht="30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91" s="2" customFormat="1" ht="6.9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0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</sheetData>
  <sheetProtection algorithmName="SHA-512" hashValue="E6oMM8Pn/RmSJK8YZajH+9HsdD4nkXJXwRa2DbqcAtfUouDGT4wNqIMpHN7Md/JcZNb/6TyG//qxg8uN+2UeYw==" saltValue="MFli4vl2UEFt+ceyZ0Yzoce5I3PWLW9bCcYTZzAMAbTcOX8pN0SuZXY/28KO+TUjit5fLsBb2kVoan42EPUGOg==" spinCount="100000" sheet="1" objects="1" scenarios="1" formatColumns="0" formatRows="0"/>
  <mergeCells count="82">
    <mergeCell ref="AN65:AP65"/>
    <mergeCell ref="AG65:AM65"/>
    <mergeCell ref="AN54:AP54"/>
    <mergeCell ref="AG64:AM64"/>
    <mergeCell ref="AG58:AM58"/>
    <mergeCell ref="AG57:AM57"/>
    <mergeCell ref="AM50:AP50"/>
    <mergeCell ref="AM49:AP49"/>
    <mergeCell ref="AN59:AP59"/>
    <mergeCell ref="AN56:AP56"/>
    <mergeCell ref="AN61:AP61"/>
    <mergeCell ref="AN62:AP62"/>
    <mergeCell ref="AN55:AP55"/>
    <mergeCell ref="AN52:AP52"/>
    <mergeCell ref="AN63:AP63"/>
    <mergeCell ref="AN57:AP57"/>
    <mergeCell ref="AN64:AP64"/>
    <mergeCell ref="AN60:AP60"/>
    <mergeCell ref="AN58:AP58"/>
    <mergeCell ref="AK35:AO35"/>
    <mergeCell ref="X35:AB35"/>
    <mergeCell ref="AR2:BE2"/>
    <mergeCell ref="AG63:AM63"/>
    <mergeCell ref="AG62:AM62"/>
    <mergeCell ref="AG52:AM52"/>
    <mergeCell ref="AG55:AM55"/>
    <mergeCell ref="AG60:AM60"/>
    <mergeCell ref="AG59:AM59"/>
    <mergeCell ref="AG61:AM61"/>
    <mergeCell ref="AG56:AM56"/>
    <mergeCell ref="AM47:AN47"/>
    <mergeCell ref="AS49:AT51"/>
    <mergeCell ref="L32:P32"/>
    <mergeCell ref="W32:AE32"/>
    <mergeCell ref="AK32:AO32"/>
    <mergeCell ref="L33:P33"/>
    <mergeCell ref="W33:AE33"/>
    <mergeCell ref="AK33:AO33"/>
    <mergeCell ref="W30:AE30"/>
    <mergeCell ref="AK30:AO30"/>
    <mergeCell ref="L30:P30"/>
    <mergeCell ref="W31:AE31"/>
    <mergeCell ref="L31:P31"/>
    <mergeCell ref="AK31:AO31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J63:AF63"/>
    <mergeCell ref="J56:AF56"/>
    <mergeCell ref="J64:AF64"/>
    <mergeCell ref="K59:AF59"/>
    <mergeCell ref="K58:AF58"/>
    <mergeCell ref="K57:AF57"/>
    <mergeCell ref="C52:G52"/>
    <mergeCell ref="D64:H64"/>
    <mergeCell ref="D56:H56"/>
    <mergeCell ref="D55:H55"/>
    <mergeCell ref="D60:H60"/>
    <mergeCell ref="D61:H61"/>
    <mergeCell ref="D63:H63"/>
    <mergeCell ref="D62:H62"/>
    <mergeCell ref="E58:I58"/>
    <mergeCell ref="E59:I59"/>
    <mergeCell ref="E57:I57"/>
    <mergeCell ref="I52:AF52"/>
    <mergeCell ref="J61:AF61"/>
    <mergeCell ref="J62:AF62"/>
    <mergeCell ref="J60:AF60"/>
    <mergeCell ref="J55:AF55"/>
  </mergeCells>
  <hyperlinks>
    <hyperlink ref="A55" location="'01 - SO 01 Stavební objekt'!C2" display="/"/>
    <hyperlink ref="A57" location="'01.2 - ZTI'!C2" display="/"/>
    <hyperlink ref="A58" location="'01.3 - Elektroinstalace'!C2" display="/"/>
    <hyperlink ref="A59" location="'01.4 - Ochrana před bleskem'!C2" display="/"/>
    <hyperlink ref="A60" location="'03 - Zpevněné plochy'!C2" display="/"/>
    <hyperlink ref="A61" location="'04 - Dešťová kanalizace'!C2" display="/"/>
    <hyperlink ref="A62" location="'05 - Splašková kanalizace'!C2" display="/"/>
    <hyperlink ref="A63" location="'06 - Vodovodní přípojka'!C2" display="/"/>
    <hyperlink ref="A64" location="'07 - Zemní kabelové veden...'!C2" display="/"/>
    <hyperlink ref="A65" location="'08 - VR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110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2922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ROUND(J88,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ROUND((SUM(BE88:BE135)),  2)</f>
        <v>0</v>
      </c>
      <c r="G33" s="35"/>
      <c r="H33" s="35"/>
      <c r="I33" s="126">
        <v>0.21</v>
      </c>
      <c r="J33" s="125">
        <f>ROUND(((SUM(BE88:BE135))*I33),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ROUND((SUM(BF88:BF135)),  2)</f>
        <v>0</v>
      </c>
      <c r="G34" s="35"/>
      <c r="H34" s="35"/>
      <c r="I34" s="126">
        <v>0.12</v>
      </c>
      <c r="J34" s="125">
        <f>ROUND(((SUM(BF88:BF135))*I34),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ROUND((SUM(BG88:BG135)),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ROUND((SUM(BH88:BH135)),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ROUND((SUM(BI88:BI135)),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07 - Zemní kabelové vedení NN - přípojka NN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143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95" customHeight="1">
      <c r="B61" s="148"/>
      <c r="C61" s="98"/>
      <c r="D61" s="149" t="s">
        <v>2090</v>
      </c>
      <c r="E61" s="150"/>
      <c r="F61" s="150"/>
      <c r="G61" s="150"/>
      <c r="H61" s="150"/>
      <c r="I61" s="150"/>
      <c r="J61" s="151">
        <f>J90</f>
        <v>0</v>
      </c>
      <c r="K61" s="98"/>
      <c r="L61" s="152"/>
    </row>
    <row r="62" spans="1:47" s="9" customFormat="1" ht="24.9" customHeight="1">
      <c r="B62" s="142"/>
      <c r="C62" s="143"/>
      <c r="D62" s="144" t="s">
        <v>2092</v>
      </c>
      <c r="E62" s="145"/>
      <c r="F62" s="145"/>
      <c r="G62" s="145"/>
      <c r="H62" s="145"/>
      <c r="I62" s="145"/>
      <c r="J62" s="146">
        <f>J102</f>
        <v>0</v>
      </c>
      <c r="K62" s="143"/>
      <c r="L62" s="147"/>
    </row>
    <row r="63" spans="1:47" s="10" customFormat="1" ht="19.95" customHeight="1">
      <c r="B63" s="148"/>
      <c r="C63" s="98"/>
      <c r="D63" s="149" t="s">
        <v>2378</v>
      </c>
      <c r="E63" s="150"/>
      <c r="F63" s="150"/>
      <c r="G63" s="150"/>
      <c r="H63" s="150"/>
      <c r="I63" s="150"/>
      <c r="J63" s="151">
        <f>J103</f>
        <v>0</v>
      </c>
      <c r="K63" s="98"/>
      <c r="L63" s="152"/>
    </row>
    <row r="64" spans="1:47" s="10" customFormat="1" ht="19.95" customHeight="1">
      <c r="B64" s="148"/>
      <c r="C64" s="98"/>
      <c r="D64" s="149" t="s">
        <v>2923</v>
      </c>
      <c r="E64" s="150"/>
      <c r="F64" s="150"/>
      <c r="G64" s="150"/>
      <c r="H64" s="150"/>
      <c r="I64" s="150"/>
      <c r="J64" s="151">
        <f>J120</f>
        <v>0</v>
      </c>
      <c r="K64" s="98"/>
      <c r="L64" s="152"/>
    </row>
    <row r="65" spans="1:31" s="9" customFormat="1" ht="24.9" customHeight="1">
      <c r="B65" s="142"/>
      <c r="C65" s="143"/>
      <c r="D65" s="144" t="s">
        <v>2094</v>
      </c>
      <c r="E65" s="145"/>
      <c r="F65" s="145"/>
      <c r="G65" s="145"/>
      <c r="H65" s="145"/>
      <c r="I65" s="145"/>
      <c r="J65" s="146">
        <f>J127</f>
        <v>0</v>
      </c>
      <c r="K65" s="143"/>
      <c r="L65" s="147"/>
    </row>
    <row r="66" spans="1:31" s="9" customFormat="1" ht="24.9" customHeight="1">
      <c r="B66" s="142"/>
      <c r="C66" s="143"/>
      <c r="D66" s="144" t="s">
        <v>2095</v>
      </c>
      <c r="E66" s="145"/>
      <c r="F66" s="145"/>
      <c r="G66" s="145"/>
      <c r="H66" s="145"/>
      <c r="I66" s="145"/>
      <c r="J66" s="146">
        <f>J129</f>
        <v>0</v>
      </c>
      <c r="K66" s="143"/>
      <c r="L66" s="147"/>
    </row>
    <row r="67" spans="1:31" s="10" customFormat="1" ht="19.95" customHeight="1">
      <c r="B67" s="148"/>
      <c r="C67" s="98"/>
      <c r="D67" s="149" t="s">
        <v>2097</v>
      </c>
      <c r="E67" s="150"/>
      <c r="F67" s="150"/>
      <c r="G67" s="150"/>
      <c r="H67" s="150"/>
      <c r="I67" s="150"/>
      <c r="J67" s="151">
        <f>J130</f>
        <v>0</v>
      </c>
      <c r="K67" s="98"/>
      <c r="L67" s="152"/>
    </row>
    <row r="68" spans="1:31" s="10" customFormat="1" ht="19.95" customHeight="1">
      <c r="B68" s="148"/>
      <c r="C68" s="98"/>
      <c r="D68" s="149" t="s">
        <v>2098</v>
      </c>
      <c r="E68" s="150"/>
      <c r="F68" s="150"/>
      <c r="G68" s="150"/>
      <c r="H68" s="150"/>
      <c r="I68" s="150"/>
      <c r="J68" s="151">
        <f>J133</f>
        <v>0</v>
      </c>
      <c r="K68" s="98"/>
      <c r="L68" s="152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156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0" t="str">
        <f>E7</f>
        <v>Společenský objekt na hřišti ve Veselí</v>
      </c>
      <c r="F78" s="331"/>
      <c r="G78" s="331"/>
      <c r="H78" s="331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127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284" t="str">
        <f>E9</f>
        <v>07 - Zemní kabelové vedení NN - přípojka NN</v>
      </c>
      <c r="F80" s="332"/>
      <c r="G80" s="332"/>
      <c r="H80" s="332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Veselí u Oder</v>
      </c>
      <c r="G82" s="37"/>
      <c r="H82" s="37"/>
      <c r="I82" s="30" t="s">
        <v>23</v>
      </c>
      <c r="J82" s="60" t="str">
        <f>IF(J12="","",J12)</f>
        <v>17. 7. 2024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40.049999999999997" customHeight="1">
      <c r="A84" s="35"/>
      <c r="B84" s="36"/>
      <c r="C84" s="30" t="s">
        <v>25</v>
      </c>
      <c r="D84" s="37"/>
      <c r="E84" s="37"/>
      <c r="F84" s="28" t="str">
        <f>E15</f>
        <v>Město Odry</v>
      </c>
      <c r="G84" s="37"/>
      <c r="H84" s="37"/>
      <c r="I84" s="30" t="s">
        <v>31</v>
      </c>
      <c r="J84" s="33" t="str">
        <f>E21</f>
        <v>PRINEX GROUP s.r.o., Masarykovo nám. 11/46, Odry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 xml:space="preserve"> 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3"/>
      <c r="B87" s="154"/>
      <c r="C87" s="155" t="s">
        <v>157</v>
      </c>
      <c r="D87" s="156" t="s">
        <v>57</v>
      </c>
      <c r="E87" s="156" t="s">
        <v>53</v>
      </c>
      <c r="F87" s="156" t="s">
        <v>54</v>
      </c>
      <c r="G87" s="156" t="s">
        <v>158</v>
      </c>
      <c r="H87" s="156" t="s">
        <v>159</v>
      </c>
      <c r="I87" s="156" t="s">
        <v>160</v>
      </c>
      <c r="J87" s="156" t="s">
        <v>131</v>
      </c>
      <c r="K87" s="157" t="s">
        <v>161</v>
      </c>
      <c r="L87" s="158"/>
      <c r="M87" s="69" t="s">
        <v>19</v>
      </c>
      <c r="N87" s="70" t="s">
        <v>42</v>
      </c>
      <c r="O87" s="70" t="s">
        <v>162</v>
      </c>
      <c r="P87" s="70" t="s">
        <v>163</v>
      </c>
      <c r="Q87" s="70" t="s">
        <v>164</v>
      </c>
      <c r="R87" s="70" t="s">
        <v>165</v>
      </c>
      <c r="S87" s="70" t="s">
        <v>166</v>
      </c>
      <c r="T87" s="71" t="s">
        <v>167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8" customHeight="1">
      <c r="A88" s="35"/>
      <c r="B88" s="36"/>
      <c r="C88" s="76" t="s">
        <v>168</v>
      </c>
      <c r="D88" s="37"/>
      <c r="E88" s="37"/>
      <c r="F88" s="37"/>
      <c r="G88" s="37"/>
      <c r="H88" s="37"/>
      <c r="I88" s="37"/>
      <c r="J88" s="159">
        <f>BK88</f>
        <v>0</v>
      </c>
      <c r="K88" s="37"/>
      <c r="L88" s="40"/>
      <c r="M88" s="72"/>
      <c r="N88" s="160"/>
      <c r="O88" s="73"/>
      <c r="P88" s="161">
        <f>P89+P102+P127+P129</f>
        <v>0</v>
      </c>
      <c r="Q88" s="73"/>
      <c r="R88" s="161">
        <f>R89+R102+R127+R129</f>
        <v>23.829889999999999</v>
      </c>
      <c r="S88" s="73"/>
      <c r="T88" s="162">
        <f>T89+T102+T127+T129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132</v>
      </c>
      <c r="BK88" s="163">
        <f>BK89+BK102+BK127+BK129</f>
        <v>0</v>
      </c>
    </row>
    <row r="89" spans="1:65" s="12" customFormat="1" ht="25.95" customHeight="1">
      <c r="B89" s="164"/>
      <c r="C89" s="165"/>
      <c r="D89" s="166" t="s">
        <v>71</v>
      </c>
      <c r="E89" s="167" t="s">
        <v>783</v>
      </c>
      <c r="F89" s="167" t="s">
        <v>784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0.11921000000000001</v>
      </c>
      <c r="S89" s="172"/>
      <c r="T89" s="174">
        <f>T90</f>
        <v>0</v>
      </c>
      <c r="AR89" s="175" t="s">
        <v>82</v>
      </c>
      <c r="AT89" s="176" t="s">
        <v>71</v>
      </c>
      <c r="AU89" s="176" t="s">
        <v>72</v>
      </c>
      <c r="AY89" s="175" t="s">
        <v>171</v>
      </c>
      <c r="BK89" s="177">
        <f>BK90</f>
        <v>0</v>
      </c>
    </row>
    <row r="90" spans="1:65" s="12" customFormat="1" ht="22.8" customHeight="1">
      <c r="B90" s="164"/>
      <c r="C90" s="165"/>
      <c r="D90" s="166" t="s">
        <v>71</v>
      </c>
      <c r="E90" s="178" t="s">
        <v>2108</v>
      </c>
      <c r="F90" s="178" t="s">
        <v>2109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SUM(P91:P101)</f>
        <v>0</v>
      </c>
      <c r="Q90" s="172"/>
      <c r="R90" s="173">
        <f>SUM(R91:R101)</f>
        <v>0.11921000000000001</v>
      </c>
      <c r="S90" s="172"/>
      <c r="T90" s="174">
        <f>SUM(T91:T101)</f>
        <v>0</v>
      </c>
      <c r="AR90" s="175" t="s">
        <v>82</v>
      </c>
      <c r="AT90" s="176" t="s">
        <v>71</v>
      </c>
      <c r="AU90" s="176" t="s">
        <v>80</v>
      </c>
      <c r="AY90" s="175" t="s">
        <v>171</v>
      </c>
      <c r="BK90" s="177">
        <f>SUM(BK91:BK101)</f>
        <v>0</v>
      </c>
    </row>
    <row r="91" spans="1:65" s="2" customFormat="1" ht="37.799999999999997" customHeight="1">
      <c r="A91" s="35"/>
      <c r="B91" s="36"/>
      <c r="C91" s="180" t="s">
        <v>80</v>
      </c>
      <c r="D91" s="180" t="s">
        <v>173</v>
      </c>
      <c r="E91" s="181" t="s">
        <v>2924</v>
      </c>
      <c r="F91" s="182" t="s">
        <v>2925</v>
      </c>
      <c r="G91" s="183" t="s">
        <v>376</v>
      </c>
      <c r="H91" s="184">
        <v>3</v>
      </c>
      <c r="I91" s="185"/>
      <c r="J91" s="186">
        <f>ROUND(I91*H91,2)</f>
        <v>0</v>
      </c>
      <c r="K91" s="182" t="s">
        <v>190</v>
      </c>
      <c r="L91" s="40"/>
      <c r="M91" s="187" t="s">
        <v>19</v>
      </c>
      <c r="N91" s="188" t="s">
        <v>43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260</v>
      </c>
      <c r="AT91" s="191" t="s">
        <v>173</v>
      </c>
      <c r="AU91" s="191" t="s">
        <v>82</v>
      </c>
      <c r="AY91" s="18" t="s">
        <v>171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8" t="s">
        <v>80</v>
      </c>
      <c r="BK91" s="192">
        <f>ROUND(I91*H91,2)</f>
        <v>0</v>
      </c>
      <c r="BL91" s="18" t="s">
        <v>260</v>
      </c>
      <c r="BM91" s="191" t="s">
        <v>2926</v>
      </c>
    </row>
    <row r="92" spans="1:65" s="2" customFormat="1" ht="10.199999999999999">
      <c r="A92" s="35"/>
      <c r="B92" s="36"/>
      <c r="C92" s="37"/>
      <c r="D92" s="193" t="s">
        <v>192</v>
      </c>
      <c r="E92" s="37"/>
      <c r="F92" s="194" t="s">
        <v>2927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192</v>
      </c>
      <c r="AU92" s="18" t="s">
        <v>82</v>
      </c>
    </row>
    <row r="93" spans="1:65" s="2" customFormat="1" ht="24.15" customHeight="1">
      <c r="A93" s="35"/>
      <c r="B93" s="36"/>
      <c r="C93" s="232" t="s">
        <v>82</v>
      </c>
      <c r="D93" s="232" t="s">
        <v>315</v>
      </c>
      <c r="E93" s="233" t="s">
        <v>2928</v>
      </c>
      <c r="F93" s="234" t="s">
        <v>2929</v>
      </c>
      <c r="G93" s="235" t="s">
        <v>376</v>
      </c>
      <c r="H93" s="236">
        <v>3</v>
      </c>
      <c r="I93" s="237"/>
      <c r="J93" s="238">
        <f>ROUND(I93*H93,2)</f>
        <v>0</v>
      </c>
      <c r="K93" s="234" t="s">
        <v>190</v>
      </c>
      <c r="L93" s="239"/>
      <c r="M93" s="240" t="s">
        <v>19</v>
      </c>
      <c r="N93" s="241" t="s">
        <v>43</v>
      </c>
      <c r="O93" s="65"/>
      <c r="P93" s="189">
        <f>O93*H93</f>
        <v>0</v>
      </c>
      <c r="Q93" s="189">
        <v>2.7E-4</v>
      </c>
      <c r="R93" s="189">
        <f>Q93*H93</f>
        <v>8.0999999999999996E-4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362</v>
      </c>
      <c r="AT93" s="191" t="s">
        <v>315</v>
      </c>
      <c r="AU93" s="191" t="s">
        <v>82</v>
      </c>
      <c r="AY93" s="18" t="s">
        <v>171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8" t="s">
        <v>80</v>
      </c>
      <c r="BK93" s="192">
        <f>ROUND(I93*H93,2)</f>
        <v>0</v>
      </c>
      <c r="BL93" s="18" t="s">
        <v>260</v>
      </c>
      <c r="BM93" s="191" t="s">
        <v>2930</v>
      </c>
    </row>
    <row r="94" spans="1:65" s="2" customFormat="1" ht="49.05" customHeight="1">
      <c r="A94" s="35"/>
      <c r="B94" s="36"/>
      <c r="C94" s="180" t="s">
        <v>182</v>
      </c>
      <c r="D94" s="180" t="s">
        <v>173</v>
      </c>
      <c r="E94" s="181" t="s">
        <v>2931</v>
      </c>
      <c r="F94" s="182" t="s">
        <v>2932</v>
      </c>
      <c r="G94" s="183" t="s">
        <v>376</v>
      </c>
      <c r="H94" s="184">
        <v>160</v>
      </c>
      <c r="I94" s="185"/>
      <c r="J94" s="186">
        <f>ROUND(I94*H94,2)</f>
        <v>0</v>
      </c>
      <c r="K94" s="182" t="s">
        <v>190</v>
      </c>
      <c r="L94" s="40"/>
      <c r="M94" s="187" t="s">
        <v>19</v>
      </c>
      <c r="N94" s="188" t="s">
        <v>43</v>
      </c>
      <c r="O94" s="65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260</v>
      </c>
      <c r="AT94" s="191" t="s">
        <v>173</v>
      </c>
      <c r="AU94" s="191" t="s">
        <v>82</v>
      </c>
      <c r="AY94" s="18" t="s">
        <v>171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8" t="s">
        <v>80</v>
      </c>
      <c r="BK94" s="192">
        <f>ROUND(I94*H94,2)</f>
        <v>0</v>
      </c>
      <c r="BL94" s="18" t="s">
        <v>260</v>
      </c>
      <c r="BM94" s="191" t="s">
        <v>2933</v>
      </c>
    </row>
    <row r="95" spans="1:65" s="2" customFormat="1" ht="10.199999999999999">
      <c r="A95" s="35"/>
      <c r="B95" s="36"/>
      <c r="C95" s="37"/>
      <c r="D95" s="193" t="s">
        <v>192</v>
      </c>
      <c r="E95" s="37"/>
      <c r="F95" s="194" t="s">
        <v>2934</v>
      </c>
      <c r="G95" s="37"/>
      <c r="H95" s="37"/>
      <c r="I95" s="195"/>
      <c r="J95" s="37"/>
      <c r="K95" s="37"/>
      <c r="L95" s="40"/>
      <c r="M95" s="196"/>
      <c r="N95" s="19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192</v>
      </c>
      <c r="AU95" s="18" t="s">
        <v>82</v>
      </c>
    </row>
    <row r="96" spans="1:65" s="2" customFormat="1" ht="24.15" customHeight="1">
      <c r="A96" s="35"/>
      <c r="B96" s="36"/>
      <c r="C96" s="232" t="s">
        <v>177</v>
      </c>
      <c r="D96" s="232" t="s">
        <v>315</v>
      </c>
      <c r="E96" s="233" t="s">
        <v>2935</v>
      </c>
      <c r="F96" s="234" t="s">
        <v>2936</v>
      </c>
      <c r="G96" s="235" t="s">
        <v>376</v>
      </c>
      <c r="H96" s="236">
        <v>160</v>
      </c>
      <c r="I96" s="237"/>
      <c r="J96" s="238">
        <f>ROUND(I96*H96,2)</f>
        <v>0</v>
      </c>
      <c r="K96" s="234" t="s">
        <v>190</v>
      </c>
      <c r="L96" s="239"/>
      <c r="M96" s="240" t="s">
        <v>19</v>
      </c>
      <c r="N96" s="241" t="s">
        <v>43</v>
      </c>
      <c r="O96" s="65"/>
      <c r="P96" s="189">
        <f>O96*H96</f>
        <v>0</v>
      </c>
      <c r="Q96" s="189">
        <v>1E-4</v>
      </c>
      <c r="R96" s="189">
        <f>Q96*H96</f>
        <v>1.6E-2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909</v>
      </c>
      <c r="AT96" s="191" t="s">
        <v>315</v>
      </c>
      <c r="AU96" s="191" t="s">
        <v>82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909</v>
      </c>
      <c r="BM96" s="191" t="s">
        <v>2937</v>
      </c>
    </row>
    <row r="97" spans="1:65" s="2" customFormat="1" ht="49.05" customHeight="1">
      <c r="A97" s="35"/>
      <c r="B97" s="36"/>
      <c r="C97" s="180" t="s">
        <v>194</v>
      </c>
      <c r="D97" s="180" t="s">
        <v>173</v>
      </c>
      <c r="E97" s="181" t="s">
        <v>2938</v>
      </c>
      <c r="F97" s="182" t="s">
        <v>2939</v>
      </c>
      <c r="G97" s="183" t="s">
        <v>376</v>
      </c>
      <c r="H97" s="184">
        <v>160</v>
      </c>
      <c r="I97" s="185"/>
      <c r="J97" s="186">
        <f>ROUND(I97*H97,2)</f>
        <v>0</v>
      </c>
      <c r="K97" s="182" t="s">
        <v>190</v>
      </c>
      <c r="L97" s="40"/>
      <c r="M97" s="187" t="s">
        <v>19</v>
      </c>
      <c r="N97" s="188" t="s">
        <v>43</v>
      </c>
      <c r="O97" s="65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260</v>
      </c>
      <c r="AT97" s="191" t="s">
        <v>173</v>
      </c>
      <c r="AU97" s="191" t="s">
        <v>82</v>
      </c>
      <c r="AY97" s="18" t="s">
        <v>171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8" t="s">
        <v>80</v>
      </c>
      <c r="BK97" s="192">
        <f>ROUND(I97*H97,2)</f>
        <v>0</v>
      </c>
      <c r="BL97" s="18" t="s">
        <v>260</v>
      </c>
      <c r="BM97" s="191" t="s">
        <v>2940</v>
      </c>
    </row>
    <row r="98" spans="1:65" s="2" customFormat="1" ht="10.199999999999999">
      <c r="A98" s="35"/>
      <c r="B98" s="36"/>
      <c r="C98" s="37"/>
      <c r="D98" s="193" t="s">
        <v>192</v>
      </c>
      <c r="E98" s="37"/>
      <c r="F98" s="194" t="s">
        <v>2941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192</v>
      </c>
      <c r="AU98" s="18" t="s">
        <v>82</v>
      </c>
    </row>
    <row r="99" spans="1:65" s="2" customFormat="1" ht="24.15" customHeight="1">
      <c r="A99" s="35"/>
      <c r="B99" s="36"/>
      <c r="C99" s="232" t="s">
        <v>200</v>
      </c>
      <c r="D99" s="232" t="s">
        <v>315</v>
      </c>
      <c r="E99" s="233" t="s">
        <v>2942</v>
      </c>
      <c r="F99" s="234" t="s">
        <v>2943</v>
      </c>
      <c r="G99" s="235" t="s">
        <v>376</v>
      </c>
      <c r="H99" s="236">
        <v>160</v>
      </c>
      <c r="I99" s="237"/>
      <c r="J99" s="238">
        <f>ROUND(I99*H99,2)</f>
        <v>0</v>
      </c>
      <c r="K99" s="234" t="s">
        <v>190</v>
      </c>
      <c r="L99" s="239"/>
      <c r="M99" s="240" t="s">
        <v>19</v>
      </c>
      <c r="N99" s="241" t="s">
        <v>43</v>
      </c>
      <c r="O99" s="65"/>
      <c r="P99" s="189">
        <f>O99*H99</f>
        <v>0</v>
      </c>
      <c r="Q99" s="189">
        <v>6.4000000000000005E-4</v>
      </c>
      <c r="R99" s="189">
        <f>Q99*H99</f>
        <v>0.1024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909</v>
      </c>
      <c r="AT99" s="191" t="s">
        <v>315</v>
      </c>
      <c r="AU99" s="191" t="s">
        <v>82</v>
      </c>
      <c r="AY99" s="18" t="s">
        <v>171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80</v>
      </c>
      <c r="BK99" s="192">
        <f>ROUND(I99*H99,2)</f>
        <v>0</v>
      </c>
      <c r="BL99" s="18" t="s">
        <v>909</v>
      </c>
      <c r="BM99" s="191" t="s">
        <v>2944</v>
      </c>
    </row>
    <row r="100" spans="1:65" s="2" customFormat="1" ht="44.25" customHeight="1">
      <c r="A100" s="35"/>
      <c r="B100" s="36"/>
      <c r="C100" s="180" t="s">
        <v>209</v>
      </c>
      <c r="D100" s="180" t="s">
        <v>173</v>
      </c>
      <c r="E100" s="181" t="s">
        <v>2411</v>
      </c>
      <c r="F100" s="182" t="s">
        <v>2412</v>
      </c>
      <c r="G100" s="183" t="s">
        <v>189</v>
      </c>
      <c r="H100" s="184">
        <v>1</v>
      </c>
      <c r="I100" s="185"/>
      <c r="J100" s="186">
        <f>ROUND(I100*H100,2)</f>
        <v>0</v>
      </c>
      <c r="K100" s="182" t="s">
        <v>190</v>
      </c>
      <c r="L100" s="40"/>
      <c r="M100" s="187" t="s">
        <v>19</v>
      </c>
      <c r="N100" s="188" t="s">
        <v>43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260</v>
      </c>
      <c r="AT100" s="191" t="s">
        <v>173</v>
      </c>
      <c r="AU100" s="191" t="s">
        <v>82</v>
      </c>
      <c r="AY100" s="18" t="s">
        <v>171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80</v>
      </c>
      <c r="BK100" s="192">
        <f>ROUND(I100*H100,2)</f>
        <v>0</v>
      </c>
      <c r="BL100" s="18" t="s">
        <v>260</v>
      </c>
      <c r="BM100" s="191" t="s">
        <v>2945</v>
      </c>
    </row>
    <row r="101" spans="1:65" s="2" customFormat="1" ht="10.199999999999999">
      <c r="A101" s="35"/>
      <c r="B101" s="36"/>
      <c r="C101" s="37"/>
      <c r="D101" s="193" t="s">
        <v>192</v>
      </c>
      <c r="E101" s="37"/>
      <c r="F101" s="194" t="s">
        <v>2414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192</v>
      </c>
      <c r="AU101" s="18" t="s">
        <v>82</v>
      </c>
    </row>
    <row r="102" spans="1:65" s="12" customFormat="1" ht="25.95" customHeight="1">
      <c r="B102" s="164"/>
      <c r="C102" s="165"/>
      <c r="D102" s="166" t="s">
        <v>71</v>
      </c>
      <c r="E102" s="167" t="s">
        <v>315</v>
      </c>
      <c r="F102" s="167" t="s">
        <v>2322</v>
      </c>
      <c r="G102" s="165"/>
      <c r="H102" s="165"/>
      <c r="I102" s="168"/>
      <c r="J102" s="169">
        <f>BK102</f>
        <v>0</v>
      </c>
      <c r="K102" s="165"/>
      <c r="L102" s="170"/>
      <c r="M102" s="171"/>
      <c r="N102" s="172"/>
      <c r="O102" s="172"/>
      <c r="P102" s="173">
        <f>P103+P120</f>
        <v>0</v>
      </c>
      <c r="Q102" s="172"/>
      <c r="R102" s="173">
        <f>R103+R120</f>
        <v>23.71068</v>
      </c>
      <c r="S102" s="172"/>
      <c r="T102" s="174">
        <f>T103+T120</f>
        <v>0</v>
      </c>
      <c r="AR102" s="175" t="s">
        <v>182</v>
      </c>
      <c r="AT102" s="176" t="s">
        <v>71</v>
      </c>
      <c r="AU102" s="176" t="s">
        <v>72</v>
      </c>
      <c r="AY102" s="175" t="s">
        <v>171</v>
      </c>
      <c r="BK102" s="177">
        <f>BK103+BK120</f>
        <v>0</v>
      </c>
    </row>
    <row r="103" spans="1:65" s="12" customFormat="1" ht="22.8" customHeight="1">
      <c r="B103" s="164"/>
      <c r="C103" s="165"/>
      <c r="D103" s="166" t="s">
        <v>71</v>
      </c>
      <c r="E103" s="178" t="s">
        <v>2415</v>
      </c>
      <c r="F103" s="178" t="s">
        <v>2416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SUM(P104:P119)</f>
        <v>0</v>
      </c>
      <c r="Q103" s="172"/>
      <c r="R103" s="173">
        <f>SUM(R104:R119)</f>
        <v>14.03</v>
      </c>
      <c r="S103" s="172"/>
      <c r="T103" s="174">
        <f>SUM(T104:T119)</f>
        <v>0</v>
      </c>
      <c r="AR103" s="175" t="s">
        <v>182</v>
      </c>
      <c r="AT103" s="176" t="s">
        <v>71</v>
      </c>
      <c r="AU103" s="176" t="s">
        <v>80</v>
      </c>
      <c r="AY103" s="175" t="s">
        <v>171</v>
      </c>
      <c r="BK103" s="177">
        <f>SUM(BK104:BK119)</f>
        <v>0</v>
      </c>
    </row>
    <row r="104" spans="1:65" s="2" customFormat="1" ht="33" customHeight="1">
      <c r="A104" s="35"/>
      <c r="B104" s="36"/>
      <c r="C104" s="180" t="s">
        <v>214</v>
      </c>
      <c r="D104" s="180" t="s">
        <v>173</v>
      </c>
      <c r="E104" s="181" t="s">
        <v>2946</v>
      </c>
      <c r="F104" s="182" t="s">
        <v>2947</v>
      </c>
      <c r="G104" s="183" t="s">
        <v>189</v>
      </c>
      <c r="H104" s="184">
        <v>8</v>
      </c>
      <c r="I104" s="185"/>
      <c r="J104" s="186">
        <f>ROUND(I104*H104,2)</f>
        <v>0</v>
      </c>
      <c r="K104" s="182" t="s">
        <v>190</v>
      </c>
      <c r="L104" s="40"/>
      <c r="M104" s="187" t="s">
        <v>19</v>
      </c>
      <c r="N104" s="188" t="s">
        <v>43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539</v>
      </c>
      <c r="AT104" s="191" t="s">
        <v>173</v>
      </c>
      <c r="AU104" s="191" t="s">
        <v>82</v>
      </c>
      <c r="AY104" s="18" t="s">
        <v>171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80</v>
      </c>
      <c r="BK104" s="192">
        <f>ROUND(I104*H104,2)</f>
        <v>0</v>
      </c>
      <c r="BL104" s="18" t="s">
        <v>539</v>
      </c>
      <c r="BM104" s="191" t="s">
        <v>2948</v>
      </c>
    </row>
    <row r="105" spans="1:65" s="2" customFormat="1" ht="10.199999999999999">
      <c r="A105" s="35"/>
      <c r="B105" s="36"/>
      <c r="C105" s="37"/>
      <c r="D105" s="193" t="s">
        <v>192</v>
      </c>
      <c r="E105" s="37"/>
      <c r="F105" s="194" t="s">
        <v>2949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192</v>
      </c>
      <c r="AU105" s="18" t="s">
        <v>82</v>
      </c>
    </row>
    <row r="106" spans="1:65" s="2" customFormat="1" ht="33" customHeight="1">
      <c r="A106" s="35"/>
      <c r="B106" s="36"/>
      <c r="C106" s="180" t="s">
        <v>219</v>
      </c>
      <c r="D106" s="180" t="s">
        <v>173</v>
      </c>
      <c r="E106" s="181" t="s">
        <v>2950</v>
      </c>
      <c r="F106" s="182" t="s">
        <v>2951</v>
      </c>
      <c r="G106" s="183" t="s">
        <v>189</v>
      </c>
      <c r="H106" s="184">
        <v>24</v>
      </c>
      <c r="I106" s="185"/>
      <c r="J106" s="186">
        <f>ROUND(I106*H106,2)</f>
        <v>0</v>
      </c>
      <c r="K106" s="182" t="s">
        <v>190</v>
      </c>
      <c r="L106" s="40"/>
      <c r="M106" s="187" t="s">
        <v>19</v>
      </c>
      <c r="N106" s="188" t="s">
        <v>43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539</v>
      </c>
      <c r="AT106" s="191" t="s">
        <v>173</v>
      </c>
      <c r="AU106" s="191" t="s">
        <v>82</v>
      </c>
      <c r="AY106" s="18" t="s">
        <v>171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8" t="s">
        <v>80</v>
      </c>
      <c r="BK106" s="192">
        <f>ROUND(I106*H106,2)</f>
        <v>0</v>
      </c>
      <c r="BL106" s="18" t="s">
        <v>539</v>
      </c>
      <c r="BM106" s="191" t="s">
        <v>2952</v>
      </c>
    </row>
    <row r="107" spans="1:65" s="2" customFormat="1" ht="10.199999999999999">
      <c r="A107" s="35"/>
      <c r="B107" s="36"/>
      <c r="C107" s="37"/>
      <c r="D107" s="193" t="s">
        <v>192</v>
      </c>
      <c r="E107" s="37"/>
      <c r="F107" s="194" t="s">
        <v>2953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192</v>
      </c>
      <c r="AU107" s="18" t="s">
        <v>82</v>
      </c>
    </row>
    <row r="108" spans="1:65" s="2" customFormat="1" ht="24.15" customHeight="1">
      <c r="A108" s="35"/>
      <c r="B108" s="36"/>
      <c r="C108" s="180" t="s">
        <v>223</v>
      </c>
      <c r="D108" s="180" t="s">
        <v>173</v>
      </c>
      <c r="E108" s="181" t="s">
        <v>2954</v>
      </c>
      <c r="F108" s="182" t="s">
        <v>2955</v>
      </c>
      <c r="G108" s="183" t="s">
        <v>189</v>
      </c>
      <c r="H108" s="184">
        <v>3</v>
      </c>
      <c r="I108" s="185"/>
      <c r="J108" s="186">
        <f>ROUND(I108*H108,2)</f>
        <v>0</v>
      </c>
      <c r="K108" s="182" t="s">
        <v>190</v>
      </c>
      <c r="L108" s="40"/>
      <c r="M108" s="187" t="s">
        <v>19</v>
      </c>
      <c r="N108" s="188" t="s">
        <v>43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539</v>
      </c>
      <c r="AT108" s="191" t="s">
        <v>173</v>
      </c>
      <c r="AU108" s="191" t="s">
        <v>82</v>
      </c>
      <c r="AY108" s="18" t="s">
        <v>171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80</v>
      </c>
      <c r="BK108" s="192">
        <f>ROUND(I108*H108,2)</f>
        <v>0</v>
      </c>
      <c r="BL108" s="18" t="s">
        <v>539</v>
      </c>
      <c r="BM108" s="191" t="s">
        <v>2956</v>
      </c>
    </row>
    <row r="109" spans="1:65" s="2" customFormat="1" ht="10.199999999999999">
      <c r="A109" s="35"/>
      <c r="B109" s="36"/>
      <c r="C109" s="37"/>
      <c r="D109" s="193" t="s">
        <v>192</v>
      </c>
      <c r="E109" s="37"/>
      <c r="F109" s="194" t="s">
        <v>2957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192</v>
      </c>
      <c r="AU109" s="18" t="s">
        <v>82</v>
      </c>
    </row>
    <row r="110" spans="1:65" s="2" customFormat="1" ht="16.5" customHeight="1">
      <c r="A110" s="35"/>
      <c r="B110" s="36"/>
      <c r="C110" s="232" t="s">
        <v>225</v>
      </c>
      <c r="D110" s="232" t="s">
        <v>315</v>
      </c>
      <c r="E110" s="233" t="s">
        <v>2958</v>
      </c>
      <c r="F110" s="234" t="s">
        <v>2959</v>
      </c>
      <c r="G110" s="235" t="s">
        <v>2172</v>
      </c>
      <c r="H110" s="236">
        <v>3</v>
      </c>
      <c r="I110" s="237"/>
      <c r="J110" s="238">
        <f>ROUND(I110*H110,2)</f>
        <v>0</v>
      </c>
      <c r="K110" s="234" t="s">
        <v>19</v>
      </c>
      <c r="L110" s="239"/>
      <c r="M110" s="240" t="s">
        <v>19</v>
      </c>
      <c r="N110" s="241" t="s">
        <v>43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1656</v>
      </c>
      <c r="AT110" s="191" t="s">
        <v>315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539</v>
      </c>
      <c r="BM110" s="191" t="s">
        <v>2960</v>
      </c>
    </row>
    <row r="111" spans="1:65" s="2" customFormat="1" ht="24.15" customHeight="1">
      <c r="A111" s="35"/>
      <c r="B111" s="36"/>
      <c r="C111" s="180" t="s">
        <v>8</v>
      </c>
      <c r="D111" s="180" t="s">
        <v>173</v>
      </c>
      <c r="E111" s="181" t="s">
        <v>2961</v>
      </c>
      <c r="F111" s="182" t="s">
        <v>2962</v>
      </c>
      <c r="G111" s="183" t="s">
        <v>189</v>
      </c>
      <c r="H111" s="184">
        <v>1</v>
      </c>
      <c r="I111" s="185"/>
      <c r="J111" s="186">
        <f>ROUND(I111*H111,2)</f>
        <v>0</v>
      </c>
      <c r="K111" s="182" t="s">
        <v>190</v>
      </c>
      <c r="L111" s="40"/>
      <c r="M111" s="187" t="s">
        <v>19</v>
      </c>
      <c r="N111" s="188" t="s">
        <v>43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539</v>
      </c>
      <c r="AT111" s="191" t="s">
        <v>173</v>
      </c>
      <c r="AU111" s="191" t="s">
        <v>82</v>
      </c>
      <c r="AY111" s="18" t="s">
        <v>171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80</v>
      </c>
      <c r="BK111" s="192">
        <f>ROUND(I111*H111,2)</f>
        <v>0</v>
      </c>
      <c r="BL111" s="18" t="s">
        <v>539</v>
      </c>
      <c r="BM111" s="191" t="s">
        <v>2963</v>
      </c>
    </row>
    <row r="112" spans="1:65" s="2" customFormat="1" ht="10.199999999999999">
      <c r="A112" s="35"/>
      <c r="B112" s="36"/>
      <c r="C112" s="37"/>
      <c r="D112" s="193" t="s">
        <v>192</v>
      </c>
      <c r="E112" s="37"/>
      <c r="F112" s="194" t="s">
        <v>2964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192</v>
      </c>
      <c r="AU112" s="18" t="s">
        <v>82</v>
      </c>
    </row>
    <row r="113" spans="1:65" s="2" customFormat="1" ht="16.5" customHeight="1">
      <c r="A113" s="35"/>
      <c r="B113" s="36"/>
      <c r="C113" s="232" t="s">
        <v>235</v>
      </c>
      <c r="D113" s="232" t="s">
        <v>315</v>
      </c>
      <c r="E113" s="233" t="s">
        <v>2965</v>
      </c>
      <c r="F113" s="234" t="s">
        <v>2966</v>
      </c>
      <c r="G113" s="235" t="s">
        <v>370</v>
      </c>
      <c r="H113" s="236">
        <v>1</v>
      </c>
      <c r="I113" s="237"/>
      <c r="J113" s="238">
        <f>ROUND(I113*H113,2)</f>
        <v>0</v>
      </c>
      <c r="K113" s="234" t="s">
        <v>19</v>
      </c>
      <c r="L113" s="239"/>
      <c r="M113" s="240" t="s">
        <v>19</v>
      </c>
      <c r="N113" s="241" t="s">
        <v>43</v>
      </c>
      <c r="O113" s="65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1656</v>
      </c>
      <c r="AT113" s="191" t="s">
        <v>315</v>
      </c>
      <c r="AU113" s="191" t="s">
        <v>82</v>
      </c>
      <c r="AY113" s="18" t="s">
        <v>171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80</v>
      </c>
      <c r="BK113" s="192">
        <f>ROUND(I113*H113,2)</f>
        <v>0</v>
      </c>
      <c r="BL113" s="18" t="s">
        <v>539</v>
      </c>
      <c r="BM113" s="191" t="s">
        <v>2967</v>
      </c>
    </row>
    <row r="114" spans="1:65" s="2" customFormat="1" ht="24.15" customHeight="1">
      <c r="A114" s="35"/>
      <c r="B114" s="36"/>
      <c r="C114" s="180" t="s">
        <v>243</v>
      </c>
      <c r="D114" s="180" t="s">
        <v>173</v>
      </c>
      <c r="E114" s="181" t="s">
        <v>2968</v>
      </c>
      <c r="F114" s="182" t="s">
        <v>2969</v>
      </c>
      <c r="G114" s="183" t="s">
        <v>189</v>
      </c>
      <c r="H114" s="184">
        <v>1</v>
      </c>
      <c r="I114" s="185"/>
      <c r="J114" s="186">
        <f>ROUND(I114*H114,2)</f>
        <v>0</v>
      </c>
      <c r="K114" s="182" t="s">
        <v>190</v>
      </c>
      <c r="L114" s="40"/>
      <c r="M114" s="187" t="s">
        <v>19</v>
      </c>
      <c r="N114" s="188" t="s">
        <v>43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539</v>
      </c>
      <c r="AT114" s="191" t="s">
        <v>173</v>
      </c>
      <c r="AU114" s="191" t="s">
        <v>82</v>
      </c>
      <c r="AY114" s="18" t="s">
        <v>171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8" t="s">
        <v>80</v>
      </c>
      <c r="BK114" s="192">
        <f>ROUND(I114*H114,2)</f>
        <v>0</v>
      </c>
      <c r="BL114" s="18" t="s">
        <v>539</v>
      </c>
      <c r="BM114" s="191" t="s">
        <v>2970</v>
      </c>
    </row>
    <row r="115" spans="1:65" s="2" customFormat="1" ht="10.199999999999999">
      <c r="A115" s="35"/>
      <c r="B115" s="36"/>
      <c r="C115" s="37"/>
      <c r="D115" s="193" t="s">
        <v>192</v>
      </c>
      <c r="E115" s="37"/>
      <c r="F115" s="194" t="s">
        <v>2971</v>
      </c>
      <c r="G115" s="37"/>
      <c r="H115" s="37"/>
      <c r="I115" s="195"/>
      <c r="J115" s="37"/>
      <c r="K115" s="37"/>
      <c r="L115" s="40"/>
      <c r="M115" s="196"/>
      <c r="N115" s="19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192</v>
      </c>
      <c r="AU115" s="18" t="s">
        <v>82</v>
      </c>
    </row>
    <row r="116" spans="1:65" s="2" customFormat="1" ht="16.5" customHeight="1">
      <c r="A116" s="35"/>
      <c r="B116" s="36"/>
      <c r="C116" s="232" t="s">
        <v>251</v>
      </c>
      <c r="D116" s="232" t="s">
        <v>315</v>
      </c>
      <c r="E116" s="233" t="s">
        <v>2972</v>
      </c>
      <c r="F116" s="234" t="s">
        <v>2973</v>
      </c>
      <c r="G116" s="235" t="s">
        <v>2172</v>
      </c>
      <c r="H116" s="236">
        <v>1</v>
      </c>
      <c r="I116" s="237"/>
      <c r="J116" s="238">
        <f>ROUND(I116*H116,2)</f>
        <v>0</v>
      </c>
      <c r="K116" s="234" t="s">
        <v>19</v>
      </c>
      <c r="L116" s="239"/>
      <c r="M116" s="240" t="s">
        <v>19</v>
      </c>
      <c r="N116" s="241" t="s">
        <v>43</v>
      </c>
      <c r="O116" s="65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909</v>
      </c>
      <c r="AT116" s="191" t="s">
        <v>315</v>
      </c>
      <c r="AU116" s="191" t="s">
        <v>82</v>
      </c>
      <c r="AY116" s="18" t="s">
        <v>171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8" t="s">
        <v>80</v>
      </c>
      <c r="BK116" s="192">
        <f>ROUND(I116*H116,2)</f>
        <v>0</v>
      </c>
      <c r="BL116" s="18" t="s">
        <v>909</v>
      </c>
      <c r="BM116" s="191" t="s">
        <v>2974</v>
      </c>
    </row>
    <row r="117" spans="1:65" s="2" customFormat="1" ht="44.25" customHeight="1">
      <c r="A117" s="35"/>
      <c r="B117" s="36"/>
      <c r="C117" s="180" t="s">
        <v>260</v>
      </c>
      <c r="D117" s="180" t="s">
        <v>173</v>
      </c>
      <c r="E117" s="181" t="s">
        <v>2975</v>
      </c>
      <c r="F117" s="182" t="s">
        <v>2976</v>
      </c>
      <c r="G117" s="183" t="s">
        <v>376</v>
      </c>
      <c r="H117" s="184">
        <v>20</v>
      </c>
      <c r="I117" s="185"/>
      <c r="J117" s="186">
        <f>ROUND(I117*H117,2)</f>
        <v>0</v>
      </c>
      <c r="K117" s="182" t="s">
        <v>190</v>
      </c>
      <c r="L117" s="40"/>
      <c r="M117" s="187" t="s">
        <v>19</v>
      </c>
      <c r="N117" s="188" t="s">
        <v>43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539</v>
      </c>
      <c r="AT117" s="191" t="s">
        <v>173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539</v>
      </c>
      <c r="BM117" s="191" t="s">
        <v>2977</v>
      </c>
    </row>
    <row r="118" spans="1:65" s="2" customFormat="1" ht="10.199999999999999">
      <c r="A118" s="35"/>
      <c r="B118" s="36"/>
      <c r="C118" s="37"/>
      <c r="D118" s="193" t="s">
        <v>192</v>
      </c>
      <c r="E118" s="37"/>
      <c r="F118" s="194" t="s">
        <v>2978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192</v>
      </c>
      <c r="AU118" s="18" t="s">
        <v>82</v>
      </c>
    </row>
    <row r="119" spans="1:65" s="2" customFormat="1" ht="16.5" customHeight="1">
      <c r="A119" s="35"/>
      <c r="B119" s="36"/>
      <c r="C119" s="232" t="s">
        <v>267</v>
      </c>
      <c r="D119" s="232" t="s">
        <v>315</v>
      </c>
      <c r="E119" s="233" t="s">
        <v>2979</v>
      </c>
      <c r="F119" s="234" t="s">
        <v>2980</v>
      </c>
      <c r="G119" s="235" t="s">
        <v>376</v>
      </c>
      <c r="H119" s="236">
        <v>23</v>
      </c>
      <c r="I119" s="237"/>
      <c r="J119" s="238">
        <f>ROUND(I119*H119,2)</f>
        <v>0</v>
      </c>
      <c r="K119" s="234" t="s">
        <v>19</v>
      </c>
      <c r="L119" s="239"/>
      <c r="M119" s="240" t="s">
        <v>19</v>
      </c>
      <c r="N119" s="241" t="s">
        <v>43</v>
      </c>
      <c r="O119" s="65"/>
      <c r="P119" s="189">
        <f>O119*H119</f>
        <v>0</v>
      </c>
      <c r="Q119" s="189">
        <v>0.61</v>
      </c>
      <c r="R119" s="189">
        <f>Q119*H119</f>
        <v>14.03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909</v>
      </c>
      <c r="AT119" s="191" t="s">
        <v>315</v>
      </c>
      <c r="AU119" s="191" t="s">
        <v>82</v>
      </c>
      <c r="AY119" s="18" t="s">
        <v>171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80</v>
      </c>
      <c r="BK119" s="192">
        <f>ROUND(I119*H119,2)</f>
        <v>0</v>
      </c>
      <c r="BL119" s="18" t="s">
        <v>909</v>
      </c>
      <c r="BM119" s="191" t="s">
        <v>2981</v>
      </c>
    </row>
    <row r="120" spans="1:65" s="12" customFormat="1" ht="22.8" customHeight="1">
      <c r="B120" s="164"/>
      <c r="C120" s="165"/>
      <c r="D120" s="166" t="s">
        <v>71</v>
      </c>
      <c r="E120" s="178" t="s">
        <v>2982</v>
      </c>
      <c r="F120" s="178" t="s">
        <v>2983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SUM(P121:P126)</f>
        <v>0</v>
      </c>
      <c r="Q120" s="172"/>
      <c r="R120" s="173">
        <f>SUM(R121:R126)</f>
        <v>9.6806800000000006</v>
      </c>
      <c r="S120" s="172"/>
      <c r="T120" s="174">
        <f>SUM(T121:T126)</f>
        <v>0</v>
      </c>
      <c r="AR120" s="175" t="s">
        <v>182</v>
      </c>
      <c r="AT120" s="176" t="s">
        <v>71</v>
      </c>
      <c r="AU120" s="176" t="s">
        <v>80</v>
      </c>
      <c r="AY120" s="175" t="s">
        <v>171</v>
      </c>
      <c r="BK120" s="177">
        <f>SUM(BK121:BK126)</f>
        <v>0</v>
      </c>
    </row>
    <row r="121" spans="1:65" s="2" customFormat="1" ht="24.15" customHeight="1">
      <c r="A121" s="35"/>
      <c r="B121" s="36"/>
      <c r="C121" s="180" t="s">
        <v>273</v>
      </c>
      <c r="D121" s="180" t="s">
        <v>173</v>
      </c>
      <c r="E121" s="181" t="s">
        <v>2984</v>
      </c>
      <c r="F121" s="182" t="s">
        <v>2985</v>
      </c>
      <c r="G121" s="183" t="s">
        <v>376</v>
      </c>
      <c r="H121" s="184">
        <v>62</v>
      </c>
      <c r="I121" s="185"/>
      <c r="J121" s="186">
        <f t="shared" ref="J121:J126" si="0">ROUND(I121*H121,2)</f>
        <v>0</v>
      </c>
      <c r="K121" s="182" t="s">
        <v>19</v>
      </c>
      <c r="L121" s="40"/>
      <c r="M121" s="187" t="s">
        <v>19</v>
      </c>
      <c r="N121" s="188" t="s">
        <v>43</v>
      </c>
      <c r="O121" s="65"/>
      <c r="P121" s="189">
        <f t="shared" ref="P121:P126" si="1">O121*H121</f>
        <v>0</v>
      </c>
      <c r="Q121" s="189">
        <v>0</v>
      </c>
      <c r="R121" s="189">
        <f t="shared" ref="R121:R126" si="2">Q121*H121</f>
        <v>0</v>
      </c>
      <c r="S121" s="189">
        <v>0</v>
      </c>
      <c r="T121" s="190">
        <f t="shared" ref="T121:T126" si="3"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539</v>
      </c>
      <c r="AT121" s="191" t="s">
        <v>173</v>
      </c>
      <c r="AU121" s="191" t="s">
        <v>82</v>
      </c>
      <c r="AY121" s="18" t="s">
        <v>171</v>
      </c>
      <c r="BE121" s="192">
        <f t="shared" ref="BE121:BE126" si="4">IF(N121="základní",J121,0)</f>
        <v>0</v>
      </c>
      <c r="BF121" s="192">
        <f t="shared" ref="BF121:BF126" si="5">IF(N121="snížená",J121,0)</f>
        <v>0</v>
      </c>
      <c r="BG121" s="192">
        <f t="shared" ref="BG121:BG126" si="6">IF(N121="zákl. přenesená",J121,0)</f>
        <v>0</v>
      </c>
      <c r="BH121" s="192">
        <f t="shared" ref="BH121:BH126" si="7">IF(N121="sníž. přenesená",J121,0)</f>
        <v>0</v>
      </c>
      <c r="BI121" s="192">
        <f t="shared" ref="BI121:BI126" si="8">IF(N121="nulová",J121,0)</f>
        <v>0</v>
      </c>
      <c r="BJ121" s="18" t="s">
        <v>80</v>
      </c>
      <c r="BK121" s="192">
        <f t="shared" ref="BK121:BK126" si="9">ROUND(I121*H121,2)</f>
        <v>0</v>
      </c>
      <c r="BL121" s="18" t="s">
        <v>539</v>
      </c>
      <c r="BM121" s="191" t="s">
        <v>2986</v>
      </c>
    </row>
    <row r="122" spans="1:65" s="2" customFormat="1" ht="33" customHeight="1">
      <c r="A122" s="35"/>
      <c r="B122" s="36"/>
      <c r="C122" s="180" t="s">
        <v>281</v>
      </c>
      <c r="D122" s="180" t="s">
        <v>173</v>
      </c>
      <c r="E122" s="181" t="s">
        <v>2987</v>
      </c>
      <c r="F122" s="182" t="s">
        <v>2988</v>
      </c>
      <c r="G122" s="183" t="s">
        <v>376</v>
      </c>
      <c r="H122" s="184">
        <v>62</v>
      </c>
      <c r="I122" s="185"/>
      <c r="J122" s="186">
        <f t="shared" si="0"/>
        <v>0</v>
      </c>
      <c r="K122" s="182" t="s">
        <v>19</v>
      </c>
      <c r="L122" s="40"/>
      <c r="M122" s="187" t="s">
        <v>19</v>
      </c>
      <c r="N122" s="188" t="s">
        <v>43</v>
      </c>
      <c r="O122" s="65"/>
      <c r="P122" s="189">
        <f t="shared" si="1"/>
        <v>0</v>
      </c>
      <c r="Q122" s="189">
        <v>0.15614</v>
      </c>
      <c r="R122" s="189">
        <f t="shared" si="2"/>
        <v>9.6806800000000006</v>
      </c>
      <c r="S122" s="189">
        <v>0</v>
      </c>
      <c r="T122" s="190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539</v>
      </c>
      <c r="AT122" s="191" t="s">
        <v>173</v>
      </c>
      <c r="AU122" s="191" t="s">
        <v>82</v>
      </c>
      <c r="AY122" s="18" t="s">
        <v>171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8" t="s">
        <v>80</v>
      </c>
      <c r="BK122" s="192">
        <f t="shared" si="9"/>
        <v>0</v>
      </c>
      <c r="BL122" s="18" t="s">
        <v>539</v>
      </c>
      <c r="BM122" s="191" t="s">
        <v>2989</v>
      </c>
    </row>
    <row r="123" spans="1:65" s="2" customFormat="1" ht="16.5" customHeight="1">
      <c r="A123" s="35"/>
      <c r="B123" s="36"/>
      <c r="C123" s="232" t="s">
        <v>286</v>
      </c>
      <c r="D123" s="232" t="s">
        <v>315</v>
      </c>
      <c r="E123" s="233" t="s">
        <v>2990</v>
      </c>
      <c r="F123" s="234" t="s">
        <v>2991</v>
      </c>
      <c r="G123" s="235" t="s">
        <v>315</v>
      </c>
      <c r="H123" s="236">
        <v>62</v>
      </c>
      <c r="I123" s="237"/>
      <c r="J123" s="238">
        <f t="shared" si="0"/>
        <v>0</v>
      </c>
      <c r="K123" s="234" t="s">
        <v>19</v>
      </c>
      <c r="L123" s="239"/>
      <c r="M123" s="240" t="s">
        <v>19</v>
      </c>
      <c r="N123" s="241" t="s">
        <v>43</v>
      </c>
      <c r="O123" s="65"/>
      <c r="P123" s="189">
        <f t="shared" si="1"/>
        <v>0</v>
      </c>
      <c r="Q123" s="189">
        <v>0</v>
      </c>
      <c r="R123" s="189">
        <f t="shared" si="2"/>
        <v>0</v>
      </c>
      <c r="S123" s="189">
        <v>0</v>
      </c>
      <c r="T123" s="190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1656</v>
      </c>
      <c r="AT123" s="191" t="s">
        <v>315</v>
      </c>
      <c r="AU123" s="191" t="s">
        <v>82</v>
      </c>
      <c r="AY123" s="18" t="s">
        <v>171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8" t="s">
        <v>80</v>
      </c>
      <c r="BK123" s="192">
        <f t="shared" si="9"/>
        <v>0</v>
      </c>
      <c r="BL123" s="18" t="s">
        <v>539</v>
      </c>
      <c r="BM123" s="191" t="s">
        <v>2992</v>
      </c>
    </row>
    <row r="124" spans="1:65" s="2" customFormat="1" ht="24.15" customHeight="1">
      <c r="A124" s="35"/>
      <c r="B124" s="36"/>
      <c r="C124" s="180" t="s">
        <v>7</v>
      </c>
      <c r="D124" s="180" t="s">
        <v>173</v>
      </c>
      <c r="E124" s="181" t="s">
        <v>2993</v>
      </c>
      <c r="F124" s="182" t="s">
        <v>2994</v>
      </c>
      <c r="G124" s="183" t="s">
        <v>376</v>
      </c>
      <c r="H124" s="184">
        <v>130</v>
      </c>
      <c r="I124" s="185"/>
      <c r="J124" s="186">
        <f t="shared" si="0"/>
        <v>0</v>
      </c>
      <c r="K124" s="182" t="s">
        <v>19</v>
      </c>
      <c r="L124" s="40"/>
      <c r="M124" s="187" t="s">
        <v>19</v>
      </c>
      <c r="N124" s="188" t="s">
        <v>43</v>
      </c>
      <c r="O124" s="65"/>
      <c r="P124" s="189">
        <f t="shared" si="1"/>
        <v>0</v>
      </c>
      <c r="Q124" s="189">
        <v>0</v>
      </c>
      <c r="R124" s="189">
        <f t="shared" si="2"/>
        <v>0</v>
      </c>
      <c r="S124" s="189">
        <v>0</v>
      </c>
      <c r="T124" s="190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539</v>
      </c>
      <c r="AT124" s="191" t="s">
        <v>173</v>
      </c>
      <c r="AU124" s="191" t="s">
        <v>82</v>
      </c>
      <c r="AY124" s="18" t="s">
        <v>171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8" t="s">
        <v>80</v>
      </c>
      <c r="BK124" s="192">
        <f t="shared" si="9"/>
        <v>0</v>
      </c>
      <c r="BL124" s="18" t="s">
        <v>539</v>
      </c>
      <c r="BM124" s="191" t="s">
        <v>2995</v>
      </c>
    </row>
    <row r="125" spans="1:65" s="2" customFormat="1" ht="16.5" customHeight="1">
      <c r="A125" s="35"/>
      <c r="B125" s="36"/>
      <c r="C125" s="232" t="s">
        <v>297</v>
      </c>
      <c r="D125" s="232" t="s">
        <v>315</v>
      </c>
      <c r="E125" s="233" t="s">
        <v>2996</v>
      </c>
      <c r="F125" s="234" t="s">
        <v>2997</v>
      </c>
      <c r="G125" s="235" t="s">
        <v>189</v>
      </c>
      <c r="H125" s="236">
        <v>130</v>
      </c>
      <c r="I125" s="237"/>
      <c r="J125" s="238">
        <f t="shared" si="0"/>
        <v>0</v>
      </c>
      <c r="K125" s="234" t="s">
        <v>19</v>
      </c>
      <c r="L125" s="239"/>
      <c r="M125" s="240" t="s">
        <v>19</v>
      </c>
      <c r="N125" s="241" t="s">
        <v>43</v>
      </c>
      <c r="O125" s="65"/>
      <c r="P125" s="189">
        <f t="shared" si="1"/>
        <v>0</v>
      </c>
      <c r="Q125" s="189">
        <v>0</v>
      </c>
      <c r="R125" s="189">
        <f t="shared" si="2"/>
        <v>0</v>
      </c>
      <c r="S125" s="189">
        <v>0</v>
      </c>
      <c r="T125" s="190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1656</v>
      </c>
      <c r="AT125" s="191" t="s">
        <v>315</v>
      </c>
      <c r="AU125" s="191" t="s">
        <v>82</v>
      </c>
      <c r="AY125" s="18" t="s">
        <v>171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8" t="s">
        <v>80</v>
      </c>
      <c r="BK125" s="192">
        <f t="shared" si="9"/>
        <v>0</v>
      </c>
      <c r="BL125" s="18" t="s">
        <v>539</v>
      </c>
      <c r="BM125" s="191" t="s">
        <v>2998</v>
      </c>
    </row>
    <row r="126" spans="1:65" s="2" customFormat="1" ht="24.15" customHeight="1">
      <c r="A126" s="35"/>
      <c r="B126" s="36"/>
      <c r="C126" s="180" t="s">
        <v>304</v>
      </c>
      <c r="D126" s="180" t="s">
        <v>173</v>
      </c>
      <c r="E126" s="181" t="s">
        <v>2999</v>
      </c>
      <c r="F126" s="182" t="s">
        <v>3000</v>
      </c>
      <c r="G126" s="183" t="s">
        <v>376</v>
      </c>
      <c r="H126" s="184">
        <v>62</v>
      </c>
      <c r="I126" s="185"/>
      <c r="J126" s="186">
        <f t="shared" si="0"/>
        <v>0</v>
      </c>
      <c r="K126" s="182" t="s">
        <v>19</v>
      </c>
      <c r="L126" s="40"/>
      <c r="M126" s="187" t="s">
        <v>19</v>
      </c>
      <c r="N126" s="188" t="s">
        <v>43</v>
      </c>
      <c r="O126" s="65"/>
      <c r="P126" s="189">
        <f t="shared" si="1"/>
        <v>0</v>
      </c>
      <c r="Q126" s="189">
        <v>0</v>
      </c>
      <c r="R126" s="189">
        <f t="shared" si="2"/>
        <v>0</v>
      </c>
      <c r="S126" s="189">
        <v>0</v>
      </c>
      <c r="T126" s="190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539</v>
      </c>
      <c r="AT126" s="191" t="s">
        <v>173</v>
      </c>
      <c r="AU126" s="191" t="s">
        <v>82</v>
      </c>
      <c r="AY126" s="18" t="s">
        <v>171</v>
      </c>
      <c r="BE126" s="192">
        <f t="shared" si="4"/>
        <v>0</v>
      </c>
      <c r="BF126" s="192">
        <f t="shared" si="5"/>
        <v>0</v>
      </c>
      <c r="BG126" s="192">
        <f t="shared" si="6"/>
        <v>0</v>
      </c>
      <c r="BH126" s="192">
        <f t="shared" si="7"/>
        <v>0</v>
      </c>
      <c r="BI126" s="192">
        <f t="shared" si="8"/>
        <v>0</v>
      </c>
      <c r="BJ126" s="18" t="s">
        <v>80</v>
      </c>
      <c r="BK126" s="192">
        <f t="shared" si="9"/>
        <v>0</v>
      </c>
      <c r="BL126" s="18" t="s">
        <v>539</v>
      </c>
      <c r="BM126" s="191" t="s">
        <v>3001</v>
      </c>
    </row>
    <row r="127" spans="1:65" s="12" customFormat="1" ht="25.95" customHeight="1">
      <c r="B127" s="164"/>
      <c r="C127" s="165"/>
      <c r="D127" s="166" t="s">
        <v>71</v>
      </c>
      <c r="E127" s="167" t="s">
        <v>2340</v>
      </c>
      <c r="F127" s="167" t="s">
        <v>2341</v>
      </c>
      <c r="G127" s="165"/>
      <c r="H127" s="165"/>
      <c r="I127" s="168"/>
      <c r="J127" s="169">
        <f>BK127</f>
        <v>0</v>
      </c>
      <c r="K127" s="165"/>
      <c r="L127" s="170"/>
      <c r="M127" s="171"/>
      <c r="N127" s="172"/>
      <c r="O127" s="172"/>
      <c r="P127" s="173">
        <f>P128</f>
        <v>0</v>
      </c>
      <c r="Q127" s="172"/>
      <c r="R127" s="173">
        <f>R128</f>
        <v>0</v>
      </c>
      <c r="S127" s="172"/>
      <c r="T127" s="174">
        <f>T128</f>
        <v>0</v>
      </c>
      <c r="AR127" s="175" t="s">
        <v>177</v>
      </c>
      <c r="AT127" s="176" t="s">
        <v>71</v>
      </c>
      <c r="AU127" s="176" t="s">
        <v>72</v>
      </c>
      <c r="AY127" s="175" t="s">
        <v>171</v>
      </c>
      <c r="BK127" s="177">
        <f>BK128</f>
        <v>0</v>
      </c>
    </row>
    <row r="128" spans="1:65" s="2" customFormat="1" ht="16.5" customHeight="1">
      <c r="A128" s="35"/>
      <c r="B128" s="36"/>
      <c r="C128" s="180" t="s">
        <v>314</v>
      </c>
      <c r="D128" s="180" t="s">
        <v>173</v>
      </c>
      <c r="E128" s="181" t="s">
        <v>2350</v>
      </c>
      <c r="F128" s="182" t="s">
        <v>2351</v>
      </c>
      <c r="G128" s="183" t="s">
        <v>176</v>
      </c>
      <c r="H128" s="184">
        <v>2</v>
      </c>
      <c r="I128" s="185"/>
      <c r="J128" s="186">
        <f>ROUND(I128*H128,2)</f>
        <v>0</v>
      </c>
      <c r="K128" s="182" t="s">
        <v>19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177</v>
      </c>
      <c r="AT128" s="191" t="s">
        <v>173</v>
      </c>
      <c r="AU128" s="191" t="s">
        <v>80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177</v>
      </c>
      <c r="BM128" s="191" t="s">
        <v>3002</v>
      </c>
    </row>
    <row r="129" spans="1:65" s="12" customFormat="1" ht="25.95" customHeight="1">
      <c r="B129" s="164"/>
      <c r="C129" s="165"/>
      <c r="D129" s="166" t="s">
        <v>71</v>
      </c>
      <c r="E129" s="167" t="s">
        <v>112</v>
      </c>
      <c r="F129" s="167" t="s">
        <v>2357</v>
      </c>
      <c r="G129" s="165"/>
      <c r="H129" s="165"/>
      <c r="I129" s="168"/>
      <c r="J129" s="169">
        <f>BK129</f>
        <v>0</v>
      </c>
      <c r="K129" s="165"/>
      <c r="L129" s="170"/>
      <c r="M129" s="171"/>
      <c r="N129" s="172"/>
      <c r="O129" s="172"/>
      <c r="P129" s="173">
        <f>P130+P133</f>
        <v>0</v>
      </c>
      <c r="Q129" s="172"/>
      <c r="R129" s="173">
        <f>R130+R133</f>
        <v>0</v>
      </c>
      <c r="S129" s="172"/>
      <c r="T129" s="174">
        <f>T130+T133</f>
        <v>0</v>
      </c>
      <c r="AR129" s="175" t="s">
        <v>194</v>
      </c>
      <c r="AT129" s="176" t="s">
        <v>71</v>
      </c>
      <c r="AU129" s="176" t="s">
        <v>72</v>
      </c>
      <c r="AY129" s="175" t="s">
        <v>171</v>
      </c>
      <c r="BK129" s="177">
        <f>BK130+BK133</f>
        <v>0</v>
      </c>
    </row>
    <row r="130" spans="1:65" s="12" customFormat="1" ht="22.8" customHeight="1">
      <c r="B130" s="164"/>
      <c r="C130" s="165"/>
      <c r="D130" s="166" t="s">
        <v>71</v>
      </c>
      <c r="E130" s="178" t="s">
        <v>2365</v>
      </c>
      <c r="F130" s="178" t="s">
        <v>2366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SUM(P131:P132)</f>
        <v>0</v>
      </c>
      <c r="Q130" s="172"/>
      <c r="R130" s="173">
        <f>SUM(R131:R132)</f>
        <v>0</v>
      </c>
      <c r="S130" s="172"/>
      <c r="T130" s="174">
        <f>SUM(T131:T132)</f>
        <v>0</v>
      </c>
      <c r="AR130" s="175" t="s">
        <v>194</v>
      </c>
      <c r="AT130" s="176" t="s">
        <v>71</v>
      </c>
      <c r="AU130" s="176" t="s">
        <v>80</v>
      </c>
      <c r="AY130" s="175" t="s">
        <v>171</v>
      </c>
      <c r="BK130" s="177">
        <f>SUM(BK131:BK132)</f>
        <v>0</v>
      </c>
    </row>
    <row r="131" spans="1:65" s="2" customFormat="1" ht="21.75" customHeight="1">
      <c r="A131" s="35"/>
      <c r="B131" s="36"/>
      <c r="C131" s="180" t="s">
        <v>321</v>
      </c>
      <c r="D131" s="180" t="s">
        <v>173</v>
      </c>
      <c r="E131" s="181" t="s">
        <v>2367</v>
      </c>
      <c r="F131" s="182" t="s">
        <v>2368</v>
      </c>
      <c r="G131" s="183" t="s">
        <v>370</v>
      </c>
      <c r="H131" s="184">
        <v>1</v>
      </c>
      <c r="I131" s="185"/>
      <c r="J131" s="186">
        <f>ROUND(I131*H131,2)</f>
        <v>0</v>
      </c>
      <c r="K131" s="182" t="s">
        <v>190</v>
      </c>
      <c r="L131" s="40"/>
      <c r="M131" s="187" t="s">
        <v>19</v>
      </c>
      <c r="N131" s="188" t="s">
        <v>43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2362</v>
      </c>
      <c r="AT131" s="191" t="s">
        <v>173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2362</v>
      </c>
      <c r="BM131" s="191" t="s">
        <v>3003</v>
      </c>
    </row>
    <row r="132" spans="1:65" s="2" customFormat="1" ht="10.199999999999999">
      <c r="A132" s="35"/>
      <c r="B132" s="36"/>
      <c r="C132" s="37"/>
      <c r="D132" s="193" t="s">
        <v>192</v>
      </c>
      <c r="E132" s="37"/>
      <c r="F132" s="194" t="s">
        <v>2370</v>
      </c>
      <c r="G132" s="37"/>
      <c r="H132" s="37"/>
      <c r="I132" s="195"/>
      <c r="J132" s="37"/>
      <c r="K132" s="37"/>
      <c r="L132" s="40"/>
      <c r="M132" s="196"/>
      <c r="N132" s="19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192</v>
      </c>
      <c r="AU132" s="18" t="s">
        <v>82</v>
      </c>
    </row>
    <row r="133" spans="1:65" s="12" customFormat="1" ht="22.8" customHeight="1">
      <c r="B133" s="164"/>
      <c r="C133" s="165"/>
      <c r="D133" s="166" t="s">
        <v>71</v>
      </c>
      <c r="E133" s="178" t="s">
        <v>2371</v>
      </c>
      <c r="F133" s="178" t="s">
        <v>2372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SUM(P134:P135)</f>
        <v>0</v>
      </c>
      <c r="Q133" s="172"/>
      <c r="R133" s="173">
        <f>SUM(R134:R135)</f>
        <v>0</v>
      </c>
      <c r="S133" s="172"/>
      <c r="T133" s="174">
        <f>SUM(T134:T135)</f>
        <v>0</v>
      </c>
      <c r="AR133" s="175" t="s">
        <v>194</v>
      </c>
      <c r="AT133" s="176" t="s">
        <v>71</v>
      </c>
      <c r="AU133" s="176" t="s">
        <v>80</v>
      </c>
      <c r="AY133" s="175" t="s">
        <v>171</v>
      </c>
      <c r="BK133" s="177">
        <f>SUM(BK134:BK135)</f>
        <v>0</v>
      </c>
    </row>
    <row r="134" spans="1:65" s="2" customFormat="1" ht="16.5" customHeight="1">
      <c r="A134" s="35"/>
      <c r="B134" s="36"/>
      <c r="C134" s="180" t="s">
        <v>328</v>
      </c>
      <c r="D134" s="180" t="s">
        <v>173</v>
      </c>
      <c r="E134" s="181" t="s">
        <v>2373</v>
      </c>
      <c r="F134" s="182" t="s">
        <v>2374</v>
      </c>
      <c r="G134" s="183" t="s">
        <v>370</v>
      </c>
      <c r="H134" s="184">
        <v>1</v>
      </c>
      <c r="I134" s="185"/>
      <c r="J134" s="186">
        <f>ROUND(I134*H134,2)</f>
        <v>0</v>
      </c>
      <c r="K134" s="182" t="s">
        <v>190</v>
      </c>
      <c r="L134" s="40"/>
      <c r="M134" s="187" t="s">
        <v>19</v>
      </c>
      <c r="N134" s="188" t="s">
        <v>43</v>
      </c>
      <c r="O134" s="65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2362</v>
      </c>
      <c r="AT134" s="191" t="s">
        <v>173</v>
      </c>
      <c r="AU134" s="191" t="s">
        <v>82</v>
      </c>
      <c r="AY134" s="18" t="s">
        <v>171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80</v>
      </c>
      <c r="BK134" s="192">
        <f>ROUND(I134*H134,2)</f>
        <v>0</v>
      </c>
      <c r="BL134" s="18" t="s">
        <v>2362</v>
      </c>
      <c r="BM134" s="191" t="s">
        <v>3004</v>
      </c>
    </row>
    <row r="135" spans="1:65" s="2" customFormat="1" ht="10.199999999999999">
      <c r="A135" s="35"/>
      <c r="B135" s="36"/>
      <c r="C135" s="37"/>
      <c r="D135" s="193" t="s">
        <v>192</v>
      </c>
      <c r="E135" s="37"/>
      <c r="F135" s="194" t="s">
        <v>2376</v>
      </c>
      <c r="G135" s="37"/>
      <c r="H135" s="37"/>
      <c r="I135" s="195"/>
      <c r="J135" s="37"/>
      <c r="K135" s="37"/>
      <c r="L135" s="40"/>
      <c r="M135" s="262"/>
      <c r="N135" s="263"/>
      <c r="O135" s="259"/>
      <c r="P135" s="259"/>
      <c r="Q135" s="259"/>
      <c r="R135" s="259"/>
      <c r="S135" s="259"/>
      <c r="T135" s="264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192</v>
      </c>
      <c r="AU135" s="18" t="s">
        <v>82</v>
      </c>
    </row>
    <row r="136" spans="1:65" s="2" customFormat="1" ht="6.9" customHeight="1">
      <c r="A136" s="35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hQzwolgwMb492SG6zuKRxtInyl91w8YDBDwryT05LhcX3Qz5aTp8LHaqnXgKSRZ49euC3Mpp8QbGsDErJ2HbfQ==" saltValue="RgSE1fLJQCoa5nviUESL9netL+6DulUyRerrbC8vnyy8wLXwOSxwJQHqwKChWNGWwCq7Y1UDRTJgIw/ZKMhB8g==" spinCount="100000" sheet="1" objects="1" scenarios="1" formatColumns="0" formatRows="0" autoFilter="0"/>
  <autoFilter ref="C87:K13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5" r:id="rId5"/>
    <hyperlink ref="F107" r:id="rId6"/>
    <hyperlink ref="F109" r:id="rId7"/>
    <hyperlink ref="F112" r:id="rId8"/>
    <hyperlink ref="F115" r:id="rId9"/>
    <hyperlink ref="F118" r:id="rId10"/>
    <hyperlink ref="F132" r:id="rId11"/>
    <hyperlink ref="F135" r:id="rId12"/>
  </hyperlinks>
  <pageMargins left="0.39374999999999999" right="0.39374999999999999" top="0.39374999999999999" bottom="0.39374999999999999" header="0" footer="0"/>
  <pageSetup paperSize="9" scale="76" fitToHeight="100" orientation="portrait" blackAndWhite="1" r:id="rId13"/>
  <headerFooter>
    <oddFooter>&amp;CStrana &amp;P z &amp;N</oddFooter>
  </headerFooter>
  <drawing r:id="rId1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113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3005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ROUND((SUM(BE81:BE97)),  2)</f>
        <v>0</v>
      </c>
      <c r="G33" s="35"/>
      <c r="H33" s="35"/>
      <c r="I33" s="126">
        <v>0.21</v>
      </c>
      <c r="J33" s="125">
        <f>ROUND(((SUM(BE81:BE97))*I33),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ROUND((SUM(BF81:BF97)),  2)</f>
        <v>0</v>
      </c>
      <c r="G34" s="35"/>
      <c r="H34" s="35"/>
      <c r="I34" s="126">
        <v>0.12</v>
      </c>
      <c r="J34" s="125">
        <f>ROUND(((SUM(BF81:BF97))*I34),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ROUND((SUM(BG81:BG97)),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ROUND((SUM(BH81:BH97)),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ROUND((SUM(BI81:BI97)),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08 - VRN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3006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9" customFormat="1" ht="24.9" customHeight="1">
      <c r="B61" s="142"/>
      <c r="C61" s="143"/>
      <c r="D61" s="144" t="s">
        <v>2095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156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30" t="str">
        <f>E7</f>
        <v>Společenský objekt na hřišti ve Veselí</v>
      </c>
      <c r="F71" s="331"/>
      <c r="G71" s="331"/>
      <c r="H71" s="331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127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84" t="str">
        <f>E9</f>
        <v>08 - VRN</v>
      </c>
      <c r="F73" s="332"/>
      <c r="G73" s="332"/>
      <c r="H73" s="332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Veselí u Oder</v>
      </c>
      <c r="G75" s="37"/>
      <c r="H75" s="37"/>
      <c r="I75" s="30" t="s">
        <v>23</v>
      </c>
      <c r="J75" s="60" t="str">
        <f>IF(J12="","",J12)</f>
        <v>17. 7. 2024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049999999999997" customHeight="1">
      <c r="A77" s="35"/>
      <c r="B77" s="36"/>
      <c r="C77" s="30" t="s">
        <v>25</v>
      </c>
      <c r="D77" s="37"/>
      <c r="E77" s="37"/>
      <c r="F77" s="28" t="str">
        <f>E15</f>
        <v>Město Odry</v>
      </c>
      <c r="G77" s="37"/>
      <c r="H77" s="37"/>
      <c r="I77" s="30" t="s">
        <v>31</v>
      </c>
      <c r="J77" s="33" t="str">
        <f>E21</f>
        <v>PRINEX GROUP s.r.o., Masarykovo nám. 11/46, Odry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15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157</v>
      </c>
      <c r="D80" s="156" t="s">
        <v>57</v>
      </c>
      <c r="E80" s="156" t="s">
        <v>53</v>
      </c>
      <c r="F80" s="156" t="s">
        <v>54</v>
      </c>
      <c r="G80" s="156" t="s">
        <v>158</v>
      </c>
      <c r="H80" s="156" t="s">
        <v>159</v>
      </c>
      <c r="I80" s="156" t="s">
        <v>160</v>
      </c>
      <c r="J80" s="156" t="s">
        <v>131</v>
      </c>
      <c r="K80" s="157" t="s">
        <v>161</v>
      </c>
      <c r="L80" s="158"/>
      <c r="M80" s="69" t="s">
        <v>19</v>
      </c>
      <c r="N80" s="70" t="s">
        <v>42</v>
      </c>
      <c r="O80" s="70" t="s">
        <v>162</v>
      </c>
      <c r="P80" s="70" t="s">
        <v>163</v>
      </c>
      <c r="Q80" s="70" t="s">
        <v>164</v>
      </c>
      <c r="R80" s="70" t="s">
        <v>165</v>
      </c>
      <c r="S80" s="70" t="s">
        <v>166</v>
      </c>
      <c r="T80" s="71" t="s">
        <v>167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8" customHeight="1">
      <c r="A81" s="35"/>
      <c r="B81" s="36"/>
      <c r="C81" s="76" t="s">
        <v>168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P82+P88</f>
        <v>0</v>
      </c>
      <c r="Q81" s="73"/>
      <c r="R81" s="161">
        <f>R82+R88</f>
        <v>62.099999999999994</v>
      </c>
      <c r="S81" s="73"/>
      <c r="T81" s="162">
        <f>T82+T88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71</v>
      </c>
      <c r="AU81" s="18" t="s">
        <v>132</v>
      </c>
      <c r="BK81" s="163">
        <f>BK82+BK88</f>
        <v>0</v>
      </c>
    </row>
    <row r="82" spans="1:65" s="12" customFormat="1" ht="25.95" customHeight="1">
      <c r="B82" s="164"/>
      <c r="C82" s="165"/>
      <c r="D82" s="166" t="s">
        <v>71</v>
      </c>
      <c r="E82" s="167" t="s">
        <v>169</v>
      </c>
      <c r="F82" s="167" t="s">
        <v>3007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SUM(P83:P87)</f>
        <v>0</v>
      </c>
      <c r="Q82" s="172"/>
      <c r="R82" s="173">
        <f>SUM(R83:R87)</f>
        <v>62.099999999999994</v>
      </c>
      <c r="S82" s="172"/>
      <c r="T82" s="174">
        <f>SUM(T83:T87)</f>
        <v>0</v>
      </c>
      <c r="AR82" s="175" t="s">
        <v>80</v>
      </c>
      <c r="AT82" s="176" t="s">
        <v>71</v>
      </c>
      <c r="AU82" s="176" t="s">
        <v>72</v>
      </c>
      <c r="AY82" s="175" t="s">
        <v>171</v>
      </c>
      <c r="BK82" s="177">
        <f>SUM(BK83:BK87)</f>
        <v>0</v>
      </c>
    </row>
    <row r="83" spans="1:65" s="2" customFormat="1" ht="33" customHeight="1">
      <c r="A83" s="35"/>
      <c r="B83" s="36"/>
      <c r="C83" s="180" t="s">
        <v>80</v>
      </c>
      <c r="D83" s="180" t="s">
        <v>173</v>
      </c>
      <c r="E83" s="181" t="s">
        <v>582</v>
      </c>
      <c r="F83" s="182" t="s">
        <v>583</v>
      </c>
      <c r="G83" s="183" t="s">
        <v>197</v>
      </c>
      <c r="H83" s="184">
        <v>180</v>
      </c>
      <c r="I83" s="185"/>
      <c r="J83" s="186">
        <f>ROUND(I83*H83,2)</f>
        <v>0</v>
      </c>
      <c r="K83" s="182" t="s">
        <v>190</v>
      </c>
      <c r="L83" s="40"/>
      <c r="M83" s="187" t="s">
        <v>19</v>
      </c>
      <c r="N83" s="188" t="s">
        <v>43</v>
      </c>
      <c r="O83" s="65"/>
      <c r="P83" s="189">
        <f>O83*H83</f>
        <v>0</v>
      </c>
      <c r="Q83" s="189">
        <v>0.34499999999999997</v>
      </c>
      <c r="R83" s="189">
        <f>Q83*H83</f>
        <v>62.099999999999994</v>
      </c>
      <c r="S83" s="189">
        <v>0</v>
      </c>
      <c r="T83" s="190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1" t="s">
        <v>177</v>
      </c>
      <c r="AT83" s="191" t="s">
        <v>173</v>
      </c>
      <c r="AU83" s="191" t="s">
        <v>80</v>
      </c>
      <c r="AY83" s="18" t="s">
        <v>171</v>
      </c>
      <c r="BE83" s="192">
        <f>IF(N83="základní",J83,0)</f>
        <v>0</v>
      </c>
      <c r="BF83" s="192">
        <f>IF(N83="snížená",J83,0)</f>
        <v>0</v>
      </c>
      <c r="BG83" s="192">
        <f>IF(N83="zákl. přenesená",J83,0)</f>
        <v>0</v>
      </c>
      <c r="BH83" s="192">
        <f>IF(N83="sníž. přenesená",J83,0)</f>
        <v>0</v>
      </c>
      <c r="BI83" s="192">
        <f>IF(N83="nulová",J83,0)</f>
        <v>0</v>
      </c>
      <c r="BJ83" s="18" t="s">
        <v>80</v>
      </c>
      <c r="BK83" s="192">
        <f>ROUND(I83*H83,2)</f>
        <v>0</v>
      </c>
      <c r="BL83" s="18" t="s">
        <v>177</v>
      </c>
      <c r="BM83" s="191" t="s">
        <v>3008</v>
      </c>
    </row>
    <row r="84" spans="1:65" s="2" customFormat="1" ht="10.199999999999999">
      <c r="A84" s="35"/>
      <c r="B84" s="36"/>
      <c r="C84" s="37"/>
      <c r="D84" s="193" t="s">
        <v>192</v>
      </c>
      <c r="E84" s="37"/>
      <c r="F84" s="194" t="s">
        <v>585</v>
      </c>
      <c r="G84" s="37"/>
      <c r="H84" s="37"/>
      <c r="I84" s="195"/>
      <c r="J84" s="37"/>
      <c r="K84" s="37"/>
      <c r="L84" s="40"/>
      <c r="M84" s="196"/>
      <c r="N84" s="197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192</v>
      </c>
      <c r="AU84" s="18" t="s">
        <v>80</v>
      </c>
    </row>
    <row r="85" spans="1:65" s="2" customFormat="1" ht="28.8">
      <c r="A85" s="35"/>
      <c r="B85" s="36"/>
      <c r="C85" s="37"/>
      <c r="D85" s="200" t="s">
        <v>233</v>
      </c>
      <c r="E85" s="37"/>
      <c r="F85" s="231" t="s">
        <v>3009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233</v>
      </c>
      <c r="AU85" s="18" t="s">
        <v>80</v>
      </c>
    </row>
    <row r="86" spans="1:65" s="14" customFormat="1" ht="10.199999999999999">
      <c r="B86" s="209"/>
      <c r="C86" s="210"/>
      <c r="D86" s="200" t="s">
        <v>205</v>
      </c>
      <c r="E86" s="211" t="s">
        <v>19</v>
      </c>
      <c r="F86" s="212" t="s">
        <v>3010</v>
      </c>
      <c r="G86" s="210"/>
      <c r="H86" s="213">
        <v>180</v>
      </c>
      <c r="I86" s="214"/>
      <c r="J86" s="210"/>
      <c r="K86" s="210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205</v>
      </c>
      <c r="AU86" s="219" t="s">
        <v>80</v>
      </c>
      <c r="AV86" s="14" t="s">
        <v>82</v>
      </c>
      <c r="AW86" s="14" t="s">
        <v>33</v>
      </c>
      <c r="AX86" s="14" t="s">
        <v>72</v>
      </c>
      <c r="AY86" s="219" t="s">
        <v>171</v>
      </c>
    </row>
    <row r="87" spans="1:65" s="15" customFormat="1" ht="10.199999999999999">
      <c r="B87" s="220"/>
      <c r="C87" s="221"/>
      <c r="D87" s="200" t="s">
        <v>205</v>
      </c>
      <c r="E87" s="222" t="s">
        <v>19</v>
      </c>
      <c r="F87" s="223" t="s">
        <v>208</v>
      </c>
      <c r="G87" s="221"/>
      <c r="H87" s="224">
        <v>180</v>
      </c>
      <c r="I87" s="225"/>
      <c r="J87" s="221"/>
      <c r="K87" s="221"/>
      <c r="L87" s="226"/>
      <c r="M87" s="227"/>
      <c r="N87" s="228"/>
      <c r="O87" s="228"/>
      <c r="P87" s="228"/>
      <c r="Q87" s="228"/>
      <c r="R87" s="228"/>
      <c r="S87" s="228"/>
      <c r="T87" s="229"/>
      <c r="AT87" s="230" t="s">
        <v>205</v>
      </c>
      <c r="AU87" s="230" t="s">
        <v>80</v>
      </c>
      <c r="AV87" s="15" t="s">
        <v>177</v>
      </c>
      <c r="AW87" s="15" t="s">
        <v>33</v>
      </c>
      <c r="AX87" s="15" t="s">
        <v>80</v>
      </c>
      <c r="AY87" s="230" t="s">
        <v>171</v>
      </c>
    </row>
    <row r="88" spans="1:65" s="12" customFormat="1" ht="25.95" customHeight="1">
      <c r="B88" s="164"/>
      <c r="C88" s="165"/>
      <c r="D88" s="166" t="s">
        <v>71</v>
      </c>
      <c r="E88" s="167" t="s">
        <v>112</v>
      </c>
      <c r="F88" s="167" t="s">
        <v>2357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SUM(P89:P97)</f>
        <v>0</v>
      </c>
      <c r="Q88" s="172"/>
      <c r="R88" s="173">
        <f>SUM(R89:R97)</f>
        <v>0</v>
      </c>
      <c r="S88" s="172"/>
      <c r="T88" s="174">
        <f>SUM(T89:T97)</f>
        <v>0</v>
      </c>
      <c r="AR88" s="175" t="s">
        <v>194</v>
      </c>
      <c r="AT88" s="176" t="s">
        <v>71</v>
      </c>
      <c r="AU88" s="176" t="s">
        <v>72</v>
      </c>
      <c r="AY88" s="175" t="s">
        <v>171</v>
      </c>
      <c r="BK88" s="177">
        <f>SUM(BK89:BK97)</f>
        <v>0</v>
      </c>
    </row>
    <row r="89" spans="1:65" s="2" customFormat="1" ht="21.75" customHeight="1">
      <c r="A89" s="35"/>
      <c r="B89" s="36"/>
      <c r="C89" s="180" t="s">
        <v>82</v>
      </c>
      <c r="D89" s="180" t="s">
        <v>173</v>
      </c>
      <c r="E89" s="181" t="s">
        <v>3011</v>
      </c>
      <c r="F89" s="182" t="s">
        <v>3012</v>
      </c>
      <c r="G89" s="183" t="s">
        <v>185</v>
      </c>
      <c r="H89" s="184">
        <v>1</v>
      </c>
      <c r="I89" s="185"/>
      <c r="J89" s="186">
        <f>ROUND(I89*H89,2)</f>
        <v>0</v>
      </c>
      <c r="K89" s="182" t="s">
        <v>19</v>
      </c>
      <c r="L89" s="40"/>
      <c r="M89" s="187" t="s">
        <v>19</v>
      </c>
      <c r="N89" s="188" t="s">
        <v>43</v>
      </c>
      <c r="O89" s="65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1" t="s">
        <v>177</v>
      </c>
      <c r="AT89" s="191" t="s">
        <v>173</v>
      </c>
      <c r="AU89" s="191" t="s">
        <v>80</v>
      </c>
      <c r="AY89" s="18" t="s">
        <v>171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8" t="s">
        <v>80</v>
      </c>
      <c r="BK89" s="192">
        <f>ROUND(I89*H89,2)</f>
        <v>0</v>
      </c>
      <c r="BL89" s="18" t="s">
        <v>177</v>
      </c>
      <c r="BM89" s="191" t="s">
        <v>3013</v>
      </c>
    </row>
    <row r="90" spans="1:65" s="2" customFormat="1" ht="16.5" customHeight="1">
      <c r="A90" s="35"/>
      <c r="B90" s="36"/>
      <c r="C90" s="180" t="s">
        <v>182</v>
      </c>
      <c r="D90" s="180" t="s">
        <v>173</v>
      </c>
      <c r="E90" s="181" t="s">
        <v>3014</v>
      </c>
      <c r="F90" s="182" t="s">
        <v>3015</v>
      </c>
      <c r="G90" s="183" t="s">
        <v>185</v>
      </c>
      <c r="H90" s="184">
        <v>1</v>
      </c>
      <c r="I90" s="185"/>
      <c r="J90" s="186">
        <f>ROUND(I90*H90,2)</f>
        <v>0</v>
      </c>
      <c r="K90" s="182" t="s">
        <v>190</v>
      </c>
      <c r="L90" s="40"/>
      <c r="M90" s="187" t="s">
        <v>19</v>
      </c>
      <c r="N90" s="188" t="s">
        <v>43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177</v>
      </c>
      <c r="AT90" s="191" t="s">
        <v>173</v>
      </c>
      <c r="AU90" s="191" t="s">
        <v>80</v>
      </c>
      <c r="AY90" s="18" t="s">
        <v>171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8" t="s">
        <v>80</v>
      </c>
      <c r="BK90" s="192">
        <f>ROUND(I90*H90,2)</f>
        <v>0</v>
      </c>
      <c r="BL90" s="18" t="s">
        <v>177</v>
      </c>
      <c r="BM90" s="191" t="s">
        <v>3016</v>
      </c>
    </row>
    <row r="91" spans="1:65" s="2" customFormat="1" ht="10.199999999999999">
      <c r="A91" s="35"/>
      <c r="B91" s="36"/>
      <c r="C91" s="37"/>
      <c r="D91" s="193" t="s">
        <v>192</v>
      </c>
      <c r="E91" s="37"/>
      <c r="F91" s="194" t="s">
        <v>3017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192</v>
      </c>
      <c r="AU91" s="18" t="s">
        <v>80</v>
      </c>
    </row>
    <row r="92" spans="1:65" s="2" customFormat="1" ht="16.5" customHeight="1">
      <c r="A92" s="35"/>
      <c r="B92" s="36"/>
      <c r="C92" s="180" t="s">
        <v>177</v>
      </c>
      <c r="D92" s="180" t="s">
        <v>173</v>
      </c>
      <c r="E92" s="181" t="s">
        <v>3018</v>
      </c>
      <c r="F92" s="182" t="s">
        <v>3019</v>
      </c>
      <c r="G92" s="183" t="s">
        <v>185</v>
      </c>
      <c r="H92" s="184">
        <v>1</v>
      </c>
      <c r="I92" s="185"/>
      <c r="J92" s="186">
        <f>ROUND(I92*H92,2)</f>
        <v>0</v>
      </c>
      <c r="K92" s="182" t="s">
        <v>190</v>
      </c>
      <c r="L92" s="40"/>
      <c r="M92" s="187" t="s">
        <v>19</v>
      </c>
      <c r="N92" s="188" t="s">
        <v>43</v>
      </c>
      <c r="O92" s="65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177</v>
      </c>
      <c r="AT92" s="191" t="s">
        <v>173</v>
      </c>
      <c r="AU92" s="191" t="s">
        <v>80</v>
      </c>
      <c r="AY92" s="18" t="s">
        <v>171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8" t="s">
        <v>80</v>
      </c>
      <c r="BK92" s="192">
        <f>ROUND(I92*H92,2)</f>
        <v>0</v>
      </c>
      <c r="BL92" s="18" t="s">
        <v>177</v>
      </c>
      <c r="BM92" s="191" t="s">
        <v>3020</v>
      </c>
    </row>
    <row r="93" spans="1:65" s="2" customFormat="1" ht="10.199999999999999">
      <c r="A93" s="35"/>
      <c r="B93" s="36"/>
      <c r="C93" s="37"/>
      <c r="D93" s="193" t="s">
        <v>192</v>
      </c>
      <c r="E93" s="37"/>
      <c r="F93" s="194" t="s">
        <v>3021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192</v>
      </c>
      <c r="AU93" s="18" t="s">
        <v>80</v>
      </c>
    </row>
    <row r="94" spans="1:65" s="2" customFormat="1" ht="24.15" customHeight="1">
      <c r="A94" s="35"/>
      <c r="B94" s="36"/>
      <c r="C94" s="180" t="s">
        <v>194</v>
      </c>
      <c r="D94" s="180" t="s">
        <v>173</v>
      </c>
      <c r="E94" s="181" t="s">
        <v>3022</v>
      </c>
      <c r="F94" s="182" t="s">
        <v>3023</v>
      </c>
      <c r="G94" s="183" t="s">
        <v>376</v>
      </c>
      <c r="H94" s="184">
        <v>150</v>
      </c>
      <c r="I94" s="185"/>
      <c r="J94" s="186">
        <f>ROUND(I94*H94,2)</f>
        <v>0</v>
      </c>
      <c r="K94" s="182" t="s">
        <v>19</v>
      </c>
      <c r="L94" s="40"/>
      <c r="M94" s="187" t="s">
        <v>19</v>
      </c>
      <c r="N94" s="188" t="s">
        <v>43</v>
      </c>
      <c r="O94" s="65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177</v>
      </c>
      <c r="AT94" s="191" t="s">
        <v>173</v>
      </c>
      <c r="AU94" s="191" t="s">
        <v>80</v>
      </c>
      <c r="AY94" s="18" t="s">
        <v>171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8" t="s">
        <v>80</v>
      </c>
      <c r="BK94" s="192">
        <f>ROUND(I94*H94,2)</f>
        <v>0</v>
      </c>
      <c r="BL94" s="18" t="s">
        <v>177</v>
      </c>
      <c r="BM94" s="191" t="s">
        <v>3024</v>
      </c>
    </row>
    <row r="95" spans="1:65" s="2" customFormat="1" ht="19.2">
      <c r="A95" s="35"/>
      <c r="B95" s="36"/>
      <c r="C95" s="37"/>
      <c r="D95" s="200" t="s">
        <v>233</v>
      </c>
      <c r="E95" s="37"/>
      <c r="F95" s="231" t="s">
        <v>3025</v>
      </c>
      <c r="G95" s="37"/>
      <c r="H95" s="37"/>
      <c r="I95" s="195"/>
      <c r="J95" s="37"/>
      <c r="K95" s="37"/>
      <c r="L95" s="40"/>
      <c r="M95" s="196"/>
      <c r="N95" s="19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233</v>
      </c>
      <c r="AU95" s="18" t="s">
        <v>80</v>
      </c>
    </row>
    <row r="96" spans="1:65" s="2" customFormat="1" ht="21.75" customHeight="1">
      <c r="A96" s="35"/>
      <c r="B96" s="36"/>
      <c r="C96" s="180" t="s">
        <v>200</v>
      </c>
      <c r="D96" s="180" t="s">
        <v>173</v>
      </c>
      <c r="E96" s="181" t="s">
        <v>3026</v>
      </c>
      <c r="F96" s="182" t="s">
        <v>3027</v>
      </c>
      <c r="G96" s="183" t="s">
        <v>185</v>
      </c>
      <c r="H96" s="184">
        <v>1</v>
      </c>
      <c r="I96" s="185"/>
      <c r="J96" s="186">
        <f>ROUND(I96*H96,2)</f>
        <v>0</v>
      </c>
      <c r="K96" s="182" t="s">
        <v>19</v>
      </c>
      <c r="L96" s="40"/>
      <c r="M96" s="187" t="s">
        <v>19</v>
      </c>
      <c r="N96" s="188" t="s">
        <v>43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177</v>
      </c>
      <c r="AT96" s="191" t="s">
        <v>173</v>
      </c>
      <c r="AU96" s="191" t="s">
        <v>80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177</v>
      </c>
      <c r="BM96" s="191" t="s">
        <v>3028</v>
      </c>
    </row>
    <row r="97" spans="1:65" s="2" customFormat="1" ht="24.15" customHeight="1">
      <c r="A97" s="35"/>
      <c r="B97" s="36"/>
      <c r="C97" s="180" t="s">
        <v>209</v>
      </c>
      <c r="D97" s="180" t="s">
        <v>173</v>
      </c>
      <c r="E97" s="181" t="s">
        <v>3029</v>
      </c>
      <c r="F97" s="182" t="s">
        <v>3030</v>
      </c>
      <c r="G97" s="183" t="s">
        <v>185</v>
      </c>
      <c r="H97" s="184">
        <v>1</v>
      </c>
      <c r="I97" s="185"/>
      <c r="J97" s="186">
        <f>ROUND(I97*H97,2)</f>
        <v>0</v>
      </c>
      <c r="K97" s="182" t="s">
        <v>19</v>
      </c>
      <c r="L97" s="40"/>
      <c r="M97" s="257" t="s">
        <v>19</v>
      </c>
      <c r="N97" s="258" t="s">
        <v>43</v>
      </c>
      <c r="O97" s="259"/>
      <c r="P97" s="260">
        <f>O97*H97</f>
        <v>0</v>
      </c>
      <c r="Q97" s="260">
        <v>0</v>
      </c>
      <c r="R97" s="260">
        <f>Q97*H97</f>
        <v>0</v>
      </c>
      <c r="S97" s="260">
        <v>0</v>
      </c>
      <c r="T97" s="26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177</v>
      </c>
      <c r="AT97" s="191" t="s">
        <v>173</v>
      </c>
      <c r="AU97" s="191" t="s">
        <v>80</v>
      </c>
      <c r="AY97" s="18" t="s">
        <v>171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8" t="s">
        <v>80</v>
      </c>
      <c r="BK97" s="192">
        <f>ROUND(I97*H97,2)</f>
        <v>0</v>
      </c>
      <c r="BL97" s="18" t="s">
        <v>177</v>
      </c>
      <c r="BM97" s="191" t="s">
        <v>3031</v>
      </c>
    </row>
    <row r="98" spans="1:65" s="2" customFormat="1" ht="6.9" customHeight="1">
      <c r="A98" s="35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0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algorithmName="SHA-512" hashValue="QlKIBkxUMGu9bcwJvgbn0uq5iuQX5Xt4hl0nPdKfa40YHm+v0QaN36ZB14FJOpFJ1HkxKv43OtW4tLXR2oZG7Q==" saltValue="3mTDMK/eayHqPQZr4TtwMZFoJB4Wt0Vwv654005SxSuPy0Lkif0KYtlpw4Dz+tOXohQe5gOcqVKOUJEWqt1PQg==" spinCount="100000" sheet="1" objects="1" scenarios="1" formatColumns="0" formatRows="0" autoFilter="0"/>
  <autoFilter ref="C80:K9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/>
    <hyperlink ref="F91" r:id="rId2"/>
    <hyperlink ref="F93" r:id="rId3"/>
  </hyperlinks>
  <pageMargins left="0.39374999999999999" right="0.39374999999999999" top="0.39374999999999999" bottom="0.39374999999999999" header="0" footer="0"/>
  <pageSetup paperSize="9" scale="76" fitToHeight="100" orientation="portrait" blackAndWhite="1" r:id="rId4"/>
  <headerFooter>
    <oddFooter>&amp;CStrana &amp;P z &amp;N</oddFooter>
  </headerFooter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10"/>
      <c r="C3" s="111"/>
      <c r="D3" s="111"/>
      <c r="E3" s="111"/>
      <c r="F3" s="111"/>
      <c r="G3" s="111"/>
      <c r="H3" s="21"/>
    </row>
    <row r="4" spans="1:8" s="1" customFormat="1" ht="24.9" customHeight="1">
      <c r="B4" s="21"/>
      <c r="C4" s="112" t="s">
        <v>3032</v>
      </c>
      <c r="H4" s="21"/>
    </row>
    <row r="5" spans="1:8" s="1" customFormat="1" ht="12" customHeight="1">
      <c r="B5" s="21"/>
      <c r="C5" s="265" t="s">
        <v>13</v>
      </c>
      <c r="D5" s="329" t="s">
        <v>14</v>
      </c>
      <c r="E5" s="306"/>
      <c r="F5" s="306"/>
      <c r="H5" s="21"/>
    </row>
    <row r="6" spans="1:8" s="1" customFormat="1" ht="36.9" customHeight="1">
      <c r="B6" s="21"/>
      <c r="C6" s="266" t="s">
        <v>16</v>
      </c>
      <c r="D6" s="333" t="s">
        <v>17</v>
      </c>
      <c r="E6" s="306"/>
      <c r="F6" s="306"/>
      <c r="H6" s="21"/>
    </row>
    <row r="7" spans="1:8" s="1" customFormat="1" ht="16.5" customHeight="1">
      <c r="B7" s="21"/>
      <c r="C7" s="114" t="s">
        <v>23</v>
      </c>
      <c r="D7" s="116" t="str">
        <f>'Rekapitulace stavby'!AN8</f>
        <v>17. 7. 2024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3"/>
      <c r="B9" s="267"/>
      <c r="C9" s="268" t="s">
        <v>53</v>
      </c>
      <c r="D9" s="269" t="s">
        <v>54</v>
      </c>
      <c r="E9" s="269" t="s">
        <v>158</v>
      </c>
      <c r="F9" s="270" t="s">
        <v>3033</v>
      </c>
      <c r="G9" s="153"/>
      <c r="H9" s="267"/>
    </row>
    <row r="10" spans="1:8" s="2" customFormat="1" ht="26.4" customHeight="1">
      <c r="A10" s="35"/>
      <c r="B10" s="40"/>
      <c r="C10" s="271" t="s">
        <v>77</v>
      </c>
      <c r="D10" s="271" t="s">
        <v>78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72" t="s">
        <v>114</v>
      </c>
      <c r="D11" s="273" t="s">
        <v>115</v>
      </c>
      <c r="E11" s="274" t="s">
        <v>19</v>
      </c>
      <c r="F11" s="275">
        <v>140.4</v>
      </c>
      <c r="G11" s="35"/>
      <c r="H11" s="40"/>
    </row>
    <row r="12" spans="1:8" s="2" customFormat="1" ht="16.8" customHeight="1">
      <c r="A12" s="35"/>
      <c r="B12" s="40"/>
      <c r="C12" s="276" t="s">
        <v>19</v>
      </c>
      <c r="D12" s="276" t="s">
        <v>249</v>
      </c>
      <c r="E12" s="18" t="s">
        <v>19</v>
      </c>
      <c r="F12" s="277">
        <v>0</v>
      </c>
      <c r="G12" s="35"/>
      <c r="H12" s="40"/>
    </row>
    <row r="13" spans="1:8" s="2" customFormat="1" ht="16.8" customHeight="1">
      <c r="A13" s="35"/>
      <c r="B13" s="40"/>
      <c r="C13" s="276" t="s">
        <v>19</v>
      </c>
      <c r="D13" s="276" t="s">
        <v>250</v>
      </c>
      <c r="E13" s="18" t="s">
        <v>19</v>
      </c>
      <c r="F13" s="277">
        <v>140.4</v>
      </c>
      <c r="G13" s="35"/>
      <c r="H13" s="40"/>
    </row>
    <row r="14" spans="1:8" s="2" customFormat="1" ht="16.8" customHeight="1">
      <c r="A14" s="35"/>
      <c r="B14" s="40"/>
      <c r="C14" s="276" t="s">
        <v>114</v>
      </c>
      <c r="D14" s="276" t="s">
        <v>208</v>
      </c>
      <c r="E14" s="18" t="s">
        <v>19</v>
      </c>
      <c r="F14" s="277">
        <v>140.4</v>
      </c>
      <c r="G14" s="35"/>
      <c r="H14" s="40"/>
    </row>
    <row r="15" spans="1:8" s="2" customFormat="1" ht="16.8" customHeight="1">
      <c r="A15" s="35"/>
      <c r="B15" s="40"/>
      <c r="C15" s="278" t="s">
        <v>3034</v>
      </c>
      <c r="D15" s="35"/>
      <c r="E15" s="35"/>
      <c r="F15" s="35"/>
      <c r="G15" s="35"/>
      <c r="H15" s="40"/>
    </row>
    <row r="16" spans="1:8" s="2" customFormat="1" ht="20.399999999999999">
      <c r="A16" s="35"/>
      <c r="B16" s="40"/>
      <c r="C16" s="276" t="s">
        <v>244</v>
      </c>
      <c r="D16" s="276" t="s">
        <v>3035</v>
      </c>
      <c r="E16" s="18" t="s">
        <v>246</v>
      </c>
      <c r="F16" s="277">
        <v>140.4</v>
      </c>
      <c r="G16" s="35"/>
      <c r="H16" s="40"/>
    </row>
    <row r="17" spans="1:8" s="2" customFormat="1" ht="20.399999999999999">
      <c r="A17" s="35"/>
      <c r="B17" s="40"/>
      <c r="C17" s="276" t="s">
        <v>287</v>
      </c>
      <c r="D17" s="276" t="s">
        <v>3036</v>
      </c>
      <c r="E17" s="18" t="s">
        <v>246</v>
      </c>
      <c r="F17" s="277">
        <v>177.03200000000001</v>
      </c>
      <c r="G17" s="35"/>
      <c r="H17" s="40"/>
    </row>
    <row r="18" spans="1:8" s="2" customFormat="1" ht="16.8" customHeight="1">
      <c r="A18" s="35"/>
      <c r="B18" s="40"/>
      <c r="C18" s="272" t="s">
        <v>117</v>
      </c>
      <c r="D18" s="273" t="s">
        <v>118</v>
      </c>
      <c r="E18" s="274" t="s">
        <v>19</v>
      </c>
      <c r="F18" s="275">
        <v>20.04</v>
      </c>
      <c r="G18" s="35"/>
      <c r="H18" s="40"/>
    </row>
    <row r="19" spans="1:8" s="2" customFormat="1" ht="16.8" customHeight="1">
      <c r="A19" s="35"/>
      <c r="B19" s="40"/>
      <c r="C19" s="276" t="s">
        <v>19</v>
      </c>
      <c r="D19" s="276" t="s">
        <v>256</v>
      </c>
      <c r="E19" s="18" t="s">
        <v>19</v>
      </c>
      <c r="F19" s="277">
        <v>0</v>
      </c>
      <c r="G19" s="35"/>
      <c r="H19" s="40"/>
    </row>
    <row r="20" spans="1:8" s="2" customFormat="1" ht="16.8" customHeight="1">
      <c r="A20" s="35"/>
      <c r="B20" s="40"/>
      <c r="C20" s="276" t="s">
        <v>19</v>
      </c>
      <c r="D20" s="276" t="s">
        <v>257</v>
      </c>
      <c r="E20" s="18" t="s">
        <v>19</v>
      </c>
      <c r="F20" s="277">
        <v>2.2799999999999998</v>
      </c>
      <c r="G20" s="35"/>
      <c r="H20" s="40"/>
    </row>
    <row r="21" spans="1:8" s="2" customFormat="1" ht="16.8" customHeight="1">
      <c r="A21" s="35"/>
      <c r="B21" s="40"/>
      <c r="C21" s="276" t="s">
        <v>19</v>
      </c>
      <c r="D21" s="276" t="s">
        <v>258</v>
      </c>
      <c r="E21" s="18" t="s">
        <v>19</v>
      </c>
      <c r="F21" s="277">
        <v>0</v>
      </c>
      <c r="G21" s="35"/>
      <c r="H21" s="40"/>
    </row>
    <row r="22" spans="1:8" s="2" customFormat="1" ht="16.8" customHeight="1">
      <c r="A22" s="35"/>
      <c r="B22" s="40"/>
      <c r="C22" s="276" t="s">
        <v>19</v>
      </c>
      <c r="D22" s="276" t="s">
        <v>259</v>
      </c>
      <c r="E22" s="18" t="s">
        <v>19</v>
      </c>
      <c r="F22" s="277">
        <v>17.760000000000002</v>
      </c>
      <c r="G22" s="35"/>
      <c r="H22" s="40"/>
    </row>
    <row r="23" spans="1:8" s="2" customFormat="1" ht="16.8" customHeight="1">
      <c r="A23" s="35"/>
      <c r="B23" s="40"/>
      <c r="C23" s="276" t="s">
        <v>117</v>
      </c>
      <c r="D23" s="276" t="s">
        <v>208</v>
      </c>
      <c r="E23" s="18" t="s">
        <v>19</v>
      </c>
      <c r="F23" s="277">
        <v>20.04</v>
      </c>
      <c r="G23" s="35"/>
      <c r="H23" s="40"/>
    </row>
    <row r="24" spans="1:8" s="2" customFormat="1" ht="16.8" customHeight="1">
      <c r="A24" s="35"/>
      <c r="B24" s="40"/>
      <c r="C24" s="278" t="s">
        <v>3034</v>
      </c>
      <c r="D24" s="35"/>
      <c r="E24" s="35"/>
      <c r="F24" s="35"/>
      <c r="G24" s="35"/>
      <c r="H24" s="40"/>
    </row>
    <row r="25" spans="1:8" s="2" customFormat="1" ht="20.399999999999999">
      <c r="A25" s="35"/>
      <c r="B25" s="40"/>
      <c r="C25" s="276" t="s">
        <v>252</v>
      </c>
      <c r="D25" s="276" t="s">
        <v>3037</v>
      </c>
      <c r="E25" s="18" t="s">
        <v>246</v>
      </c>
      <c r="F25" s="277">
        <v>20.04</v>
      </c>
      <c r="G25" s="35"/>
      <c r="H25" s="40"/>
    </row>
    <row r="26" spans="1:8" s="2" customFormat="1" ht="20.399999999999999">
      <c r="A26" s="35"/>
      <c r="B26" s="40"/>
      <c r="C26" s="276" t="s">
        <v>287</v>
      </c>
      <c r="D26" s="276" t="s">
        <v>3036</v>
      </c>
      <c r="E26" s="18" t="s">
        <v>246</v>
      </c>
      <c r="F26" s="277">
        <v>177.03200000000001</v>
      </c>
      <c r="G26" s="35"/>
      <c r="H26" s="40"/>
    </row>
    <row r="27" spans="1:8" s="2" customFormat="1" ht="16.8" customHeight="1">
      <c r="A27" s="35"/>
      <c r="B27" s="40"/>
      <c r="C27" s="272" t="s">
        <v>121</v>
      </c>
      <c r="D27" s="273" t="s">
        <v>122</v>
      </c>
      <c r="E27" s="274" t="s">
        <v>19</v>
      </c>
      <c r="F27" s="275">
        <v>16.265999999999998</v>
      </c>
      <c r="G27" s="35"/>
      <c r="H27" s="40"/>
    </row>
    <row r="28" spans="1:8" s="2" customFormat="1" ht="16.8" customHeight="1">
      <c r="A28" s="35"/>
      <c r="B28" s="40"/>
      <c r="C28" s="276" t="s">
        <v>19</v>
      </c>
      <c r="D28" s="276" t="s">
        <v>265</v>
      </c>
      <c r="E28" s="18" t="s">
        <v>19</v>
      </c>
      <c r="F28" s="277">
        <v>0</v>
      </c>
      <c r="G28" s="35"/>
      <c r="H28" s="40"/>
    </row>
    <row r="29" spans="1:8" s="2" customFormat="1" ht="16.8" customHeight="1">
      <c r="A29" s="35"/>
      <c r="B29" s="40"/>
      <c r="C29" s="276" t="s">
        <v>19</v>
      </c>
      <c r="D29" s="276" t="s">
        <v>266</v>
      </c>
      <c r="E29" s="18" t="s">
        <v>19</v>
      </c>
      <c r="F29" s="277">
        <v>16.265999999999998</v>
      </c>
      <c r="G29" s="35"/>
      <c r="H29" s="40"/>
    </row>
    <row r="30" spans="1:8" s="2" customFormat="1" ht="16.8" customHeight="1">
      <c r="A30" s="35"/>
      <c r="B30" s="40"/>
      <c r="C30" s="276" t="s">
        <v>121</v>
      </c>
      <c r="D30" s="276" t="s">
        <v>208</v>
      </c>
      <c r="E30" s="18" t="s">
        <v>19</v>
      </c>
      <c r="F30" s="277">
        <v>16.265999999999998</v>
      </c>
      <c r="G30" s="35"/>
      <c r="H30" s="40"/>
    </row>
    <row r="31" spans="1:8" s="2" customFormat="1" ht="16.8" customHeight="1">
      <c r="A31" s="35"/>
      <c r="B31" s="40"/>
      <c r="C31" s="278" t="s">
        <v>3034</v>
      </c>
      <c r="D31" s="35"/>
      <c r="E31" s="35"/>
      <c r="F31" s="35"/>
      <c r="G31" s="35"/>
      <c r="H31" s="40"/>
    </row>
    <row r="32" spans="1:8" s="2" customFormat="1" ht="20.399999999999999">
      <c r="A32" s="35"/>
      <c r="B32" s="40"/>
      <c r="C32" s="276" t="s">
        <v>261</v>
      </c>
      <c r="D32" s="276" t="s">
        <v>3038</v>
      </c>
      <c r="E32" s="18" t="s">
        <v>246</v>
      </c>
      <c r="F32" s="277">
        <v>16.265999999999998</v>
      </c>
      <c r="G32" s="35"/>
      <c r="H32" s="40"/>
    </row>
    <row r="33" spans="1:8" s="2" customFormat="1" ht="20.399999999999999">
      <c r="A33" s="35"/>
      <c r="B33" s="40"/>
      <c r="C33" s="276" t="s">
        <v>287</v>
      </c>
      <c r="D33" s="276" t="s">
        <v>3036</v>
      </c>
      <c r="E33" s="18" t="s">
        <v>246</v>
      </c>
      <c r="F33" s="277">
        <v>177.03200000000001</v>
      </c>
      <c r="G33" s="35"/>
      <c r="H33" s="40"/>
    </row>
    <row r="34" spans="1:8" s="2" customFormat="1" ht="16.8" customHeight="1">
      <c r="A34" s="35"/>
      <c r="B34" s="40"/>
      <c r="C34" s="272" t="s">
        <v>124</v>
      </c>
      <c r="D34" s="273" t="s">
        <v>125</v>
      </c>
      <c r="E34" s="274" t="s">
        <v>19</v>
      </c>
      <c r="F34" s="275">
        <v>0.32600000000000001</v>
      </c>
      <c r="G34" s="35"/>
      <c r="H34" s="40"/>
    </row>
    <row r="35" spans="1:8" s="2" customFormat="1" ht="16.8" customHeight="1">
      <c r="A35" s="35"/>
      <c r="B35" s="40"/>
      <c r="C35" s="276" t="s">
        <v>19</v>
      </c>
      <c r="D35" s="276" t="s">
        <v>272</v>
      </c>
      <c r="E35" s="18" t="s">
        <v>19</v>
      </c>
      <c r="F35" s="277">
        <v>0.32600000000000001</v>
      </c>
      <c r="G35" s="35"/>
      <c r="H35" s="40"/>
    </row>
    <row r="36" spans="1:8" s="2" customFormat="1" ht="16.8" customHeight="1">
      <c r="A36" s="35"/>
      <c r="B36" s="40"/>
      <c r="C36" s="276" t="s">
        <v>124</v>
      </c>
      <c r="D36" s="276" t="s">
        <v>208</v>
      </c>
      <c r="E36" s="18" t="s">
        <v>19</v>
      </c>
      <c r="F36" s="277">
        <v>0.32600000000000001</v>
      </c>
      <c r="G36" s="35"/>
      <c r="H36" s="40"/>
    </row>
    <row r="37" spans="1:8" s="2" customFormat="1" ht="16.8" customHeight="1">
      <c r="A37" s="35"/>
      <c r="B37" s="40"/>
      <c r="C37" s="278" t="s">
        <v>3034</v>
      </c>
      <c r="D37" s="35"/>
      <c r="E37" s="35"/>
      <c r="F37" s="35"/>
      <c r="G37" s="35"/>
      <c r="H37" s="40"/>
    </row>
    <row r="38" spans="1:8" s="2" customFormat="1" ht="16.8" customHeight="1">
      <c r="A38" s="35"/>
      <c r="B38" s="40"/>
      <c r="C38" s="276" t="s">
        <v>268</v>
      </c>
      <c r="D38" s="276" t="s">
        <v>3039</v>
      </c>
      <c r="E38" s="18" t="s">
        <v>246</v>
      </c>
      <c r="F38" s="277">
        <v>0.32600000000000001</v>
      </c>
      <c r="G38" s="35"/>
      <c r="H38" s="40"/>
    </row>
    <row r="39" spans="1:8" s="2" customFormat="1" ht="20.399999999999999">
      <c r="A39" s="35"/>
      <c r="B39" s="40"/>
      <c r="C39" s="276" t="s">
        <v>287</v>
      </c>
      <c r="D39" s="276" t="s">
        <v>3036</v>
      </c>
      <c r="E39" s="18" t="s">
        <v>246</v>
      </c>
      <c r="F39" s="277">
        <v>177.03200000000001</v>
      </c>
      <c r="G39" s="35"/>
      <c r="H39" s="40"/>
    </row>
    <row r="40" spans="1:8" s="2" customFormat="1" ht="16.8" customHeight="1">
      <c r="A40" s="35"/>
      <c r="B40" s="40"/>
      <c r="C40" s="272" t="s">
        <v>242</v>
      </c>
      <c r="D40" s="273" t="s">
        <v>3040</v>
      </c>
      <c r="E40" s="274" t="s">
        <v>19</v>
      </c>
      <c r="F40" s="275">
        <v>416</v>
      </c>
      <c r="G40" s="35"/>
      <c r="H40" s="40"/>
    </row>
    <row r="41" spans="1:8" s="2" customFormat="1" ht="16.8" customHeight="1">
      <c r="A41" s="35"/>
      <c r="B41" s="40"/>
      <c r="C41" s="276" t="s">
        <v>19</v>
      </c>
      <c r="D41" s="276" t="s">
        <v>241</v>
      </c>
      <c r="E41" s="18" t="s">
        <v>19</v>
      </c>
      <c r="F41" s="277">
        <v>416</v>
      </c>
      <c r="G41" s="35"/>
      <c r="H41" s="40"/>
    </row>
    <row r="42" spans="1:8" s="2" customFormat="1" ht="16.8" customHeight="1">
      <c r="A42" s="35"/>
      <c r="B42" s="40"/>
      <c r="C42" s="276" t="s">
        <v>242</v>
      </c>
      <c r="D42" s="276" t="s">
        <v>208</v>
      </c>
      <c r="E42" s="18" t="s">
        <v>19</v>
      </c>
      <c r="F42" s="277">
        <v>416</v>
      </c>
      <c r="G42" s="35"/>
      <c r="H42" s="40"/>
    </row>
    <row r="43" spans="1:8" s="2" customFormat="1" ht="7.35" customHeight="1">
      <c r="A43" s="35"/>
      <c r="B43" s="134"/>
      <c r="C43" s="135"/>
      <c r="D43" s="135"/>
      <c r="E43" s="135"/>
      <c r="F43" s="135"/>
      <c r="G43" s="135"/>
      <c r="H43" s="40"/>
    </row>
    <row r="44" spans="1:8" s="2" customFormat="1" ht="10.199999999999999">
      <c r="A44" s="35"/>
      <c r="B44" s="35"/>
      <c r="C44" s="35"/>
      <c r="D44" s="35"/>
      <c r="E44" s="35"/>
      <c r="F44" s="35"/>
      <c r="G44" s="35"/>
      <c r="H44" s="35"/>
    </row>
  </sheetData>
  <sheetProtection algorithmName="SHA-512" hashValue="1MuB6OUs8eX+BsJs3O6YOHr1r9EeAuF5o26RMsVYt/YK6LgouFkPBEiE/of3njrVRWVfjRBFEMOWHryI+I3wRg==" saltValue="XoVSJtcZ7ECUyWIkS3pC5DzveFpo/UHMBRw5y9kuK/2pipQGT0pr0NiGEXmgkx0MnhlAlBNm/PaSCeLYUlZ7G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81</v>
      </c>
      <c r="AZ2" s="109" t="s">
        <v>114</v>
      </c>
      <c r="BA2" s="109" t="s">
        <v>115</v>
      </c>
      <c r="BB2" s="109" t="s">
        <v>19</v>
      </c>
      <c r="BC2" s="109" t="s">
        <v>116</v>
      </c>
      <c r="BD2" s="109" t="s">
        <v>82</v>
      </c>
    </row>
    <row r="3" spans="1:5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  <c r="AZ3" s="109" t="s">
        <v>117</v>
      </c>
      <c r="BA3" s="109" t="s">
        <v>118</v>
      </c>
      <c r="BB3" s="109" t="s">
        <v>19</v>
      </c>
      <c r="BC3" s="109" t="s">
        <v>119</v>
      </c>
      <c r="BD3" s="109" t="s">
        <v>82</v>
      </c>
    </row>
    <row r="4" spans="1:5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  <c r="AZ4" s="109" t="s">
        <v>121</v>
      </c>
      <c r="BA4" s="109" t="s">
        <v>122</v>
      </c>
      <c r="BB4" s="109" t="s">
        <v>19</v>
      </c>
      <c r="BC4" s="109" t="s">
        <v>123</v>
      </c>
      <c r="BD4" s="109" t="s">
        <v>82</v>
      </c>
    </row>
    <row r="5" spans="1:56" s="1" customFormat="1" ht="6.9" hidden="1" customHeight="1">
      <c r="B5" s="21"/>
      <c r="L5" s="21"/>
      <c r="AZ5" s="109" t="s">
        <v>124</v>
      </c>
      <c r="BA5" s="109" t="s">
        <v>125</v>
      </c>
      <c r="BB5" s="109" t="s">
        <v>19</v>
      </c>
      <c r="BC5" s="109" t="s">
        <v>126</v>
      </c>
      <c r="BD5" s="109" t="s">
        <v>82</v>
      </c>
    </row>
    <row r="6" spans="1:56" s="1" customFormat="1" ht="12" hidden="1" customHeight="1">
      <c r="B6" s="21"/>
      <c r="D6" s="114" t="s">
        <v>16</v>
      </c>
      <c r="L6" s="21"/>
    </row>
    <row r="7" spans="1:5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5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hidden="1" customHeight="1">
      <c r="A9" s="35"/>
      <c r="B9" s="40"/>
      <c r="C9" s="35"/>
      <c r="D9" s="35"/>
      <c r="E9" s="325" t="s">
        <v>128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ROUND(J102,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ROUND((SUM(BE102:BE1100)),  2)</f>
        <v>0</v>
      </c>
      <c r="G33" s="35"/>
      <c r="H33" s="35"/>
      <c r="I33" s="126">
        <v>0.21</v>
      </c>
      <c r="J33" s="125">
        <f>ROUND(((SUM(BE102:BE1100))*I33),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ROUND((SUM(BF102:BF1100)),  2)</f>
        <v>0</v>
      </c>
      <c r="G34" s="35"/>
      <c r="H34" s="35"/>
      <c r="I34" s="126">
        <v>0.12</v>
      </c>
      <c r="J34" s="125">
        <f>ROUND(((SUM(BF102:BF1100))*I34),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ROUND((SUM(BG102:BG1100)),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ROUND((SUM(BH102:BH1100)),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ROUND((SUM(BI102:BI1100)),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01 - SO 01 Stavební objekt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J102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133</v>
      </c>
      <c r="E60" s="145"/>
      <c r="F60" s="145"/>
      <c r="G60" s="145"/>
      <c r="H60" s="145"/>
      <c r="I60" s="145"/>
      <c r="J60" s="146">
        <f>J103</f>
        <v>0</v>
      </c>
      <c r="K60" s="143"/>
      <c r="L60" s="147"/>
    </row>
    <row r="61" spans="1:47" s="10" customFormat="1" ht="19.95" customHeight="1">
      <c r="B61" s="148"/>
      <c r="C61" s="98"/>
      <c r="D61" s="149" t="s">
        <v>134</v>
      </c>
      <c r="E61" s="150"/>
      <c r="F61" s="150"/>
      <c r="G61" s="150"/>
      <c r="H61" s="150"/>
      <c r="I61" s="150"/>
      <c r="J61" s="151">
        <f>J104</f>
        <v>0</v>
      </c>
      <c r="K61" s="98"/>
      <c r="L61" s="152"/>
    </row>
    <row r="62" spans="1:47" s="10" customFormat="1" ht="19.95" customHeight="1">
      <c r="B62" s="148"/>
      <c r="C62" s="98"/>
      <c r="D62" s="149" t="s">
        <v>135</v>
      </c>
      <c r="E62" s="150"/>
      <c r="F62" s="150"/>
      <c r="G62" s="150"/>
      <c r="H62" s="150"/>
      <c r="I62" s="150"/>
      <c r="J62" s="151">
        <f>J247</f>
        <v>0</v>
      </c>
      <c r="K62" s="98"/>
      <c r="L62" s="152"/>
    </row>
    <row r="63" spans="1:47" s="10" customFormat="1" ht="19.95" customHeight="1">
      <c r="B63" s="148"/>
      <c r="C63" s="98"/>
      <c r="D63" s="149" t="s">
        <v>136</v>
      </c>
      <c r="E63" s="150"/>
      <c r="F63" s="150"/>
      <c r="G63" s="150"/>
      <c r="H63" s="150"/>
      <c r="I63" s="150"/>
      <c r="J63" s="151">
        <f>J289</f>
        <v>0</v>
      </c>
      <c r="K63" s="98"/>
      <c r="L63" s="152"/>
    </row>
    <row r="64" spans="1:47" s="10" customFormat="1" ht="19.95" customHeight="1">
      <c r="B64" s="148"/>
      <c r="C64" s="98"/>
      <c r="D64" s="149" t="s">
        <v>137</v>
      </c>
      <c r="E64" s="150"/>
      <c r="F64" s="150"/>
      <c r="G64" s="150"/>
      <c r="H64" s="150"/>
      <c r="I64" s="150"/>
      <c r="J64" s="151">
        <f>J306</f>
        <v>0</v>
      </c>
      <c r="K64" s="98"/>
      <c r="L64" s="152"/>
    </row>
    <row r="65" spans="2:12" s="10" customFormat="1" ht="19.95" customHeight="1">
      <c r="B65" s="148"/>
      <c r="C65" s="98"/>
      <c r="D65" s="149" t="s">
        <v>138</v>
      </c>
      <c r="E65" s="150"/>
      <c r="F65" s="150"/>
      <c r="G65" s="150"/>
      <c r="H65" s="150"/>
      <c r="I65" s="150"/>
      <c r="J65" s="151">
        <f>J325</f>
        <v>0</v>
      </c>
      <c r="K65" s="98"/>
      <c r="L65" s="152"/>
    </row>
    <row r="66" spans="2:12" s="10" customFormat="1" ht="19.95" customHeight="1">
      <c r="B66" s="148"/>
      <c r="C66" s="98"/>
      <c r="D66" s="149" t="s">
        <v>139</v>
      </c>
      <c r="E66" s="150"/>
      <c r="F66" s="150"/>
      <c r="G66" s="150"/>
      <c r="H66" s="150"/>
      <c r="I66" s="150"/>
      <c r="J66" s="151">
        <f>J363</f>
        <v>0</v>
      </c>
      <c r="K66" s="98"/>
      <c r="L66" s="152"/>
    </row>
    <row r="67" spans="2:12" s="10" customFormat="1" ht="19.95" customHeight="1">
      <c r="B67" s="148"/>
      <c r="C67" s="98"/>
      <c r="D67" s="149" t="s">
        <v>140</v>
      </c>
      <c r="E67" s="150"/>
      <c r="F67" s="150"/>
      <c r="G67" s="150"/>
      <c r="H67" s="150"/>
      <c r="I67" s="150"/>
      <c r="J67" s="151">
        <f>J391</f>
        <v>0</v>
      </c>
      <c r="K67" s="98"/>
      <c r="L67" s="152"/>
    </row>
    <row r="68" spans="2:12" s="10" customFormat="1" ht="19.95" customHeight="1">
      <c r="B68" s="148"/>
      <c r="C68" s="98"/>
      <c r="D68" s="149" t="s">
        <v>141</v>
      </c>
      <c r="E68" s="150"/>
      <c r="F68" s="150"/>
      <c r="G68" s="150"/>
      <c r="H68" s="150"/>
      <c r="I68" s="150"/>
      <c r="J68" s="151">
        <f>J426</f>
        <v>0</v>
      </c>
      <c r="K68" s="98"/>
      <c r="L68" s="152"/>
    </row>
    <row r="69" spans="2:12" s="10" customFormat="1" ht="19.95" customHeight="1">
      <c r="B69" s="148"/>
      <c r="C69" s="98"/>
      <c r="D69" s="149" t="s">
        <v>142</v>
      </c>
      <c r="E69" s="150"/>
      <c r="F69" s="150"/>
      <c r="G69" s="150"/>
      <c r="H69" s="150"/>
      <c r="I69" s="150"/>
      <c r="J69" s="151">
        <f>J440</f>
        <v>0</v>
      </c>
      <c r="K69" s="98"/>
      <c r="L69" s="152"/>
    </row>
    <row r="70" spans="2:12" s="9" customFormat="1" ht="24.9" customHeight="1">
      <c r="B70" s="142"/>
      <c r="C70" s="143"/>
      <c r="D70" s="144" t="s">
        <v>143</v>
      </c>
      <c r="E70" s="145"/>
      <c r="F70" s="145"/>
      <c r="G70" s="145"/>
      <c r="H70" s="145"/>
      <c r="I70" s="145"/>
      <c r="J70" s="146">
        <f>J444</f>
        <v>0</v>
      </c>
      <c r="K70" s="143"/>
      <c r="L70" s="147"/>
    </row>
    <row r="71" spans="2:12" s="10" customFormat="1" ht="19.95" customHeight="1">
      <c r="B71" s="148"/>
      <c r="C71" s="98"/>
      <c r="D71" s="149" t="s">
        <v>144</v>
      </c>
      <c r="E71" s="150"/>
      <c r="F71" s="150"/>
      <c r="G71" s="150"/>
      <c r="H71" s="150"/>
      <c r="I71" s="150"/>
      <c r="J71" s="151">
        <f>J445</f>
        <v>0</v>
      </c>
      <c r="K71" s="98"/>
      <c r="L71" s="152"/>
    </row>
    <row r="72" spans="2:12" s="10" customFormat="1" ht="19.95" customHeight="1">
      <c r="B72" s="148"/>
      <c r="C72" s="98"/>
      <c r="D72" s="149" t="s">
        <v>145</v>
      </c>
      <c r="E72" s="150"/>
      <c r="F72" s="150"/>
      <c r="G72" s="150"/>
      <c r="H72" s="150"/>
      <c r="I72" s="150"/>
      <c r="J72" s="151">
        <f>J489</f>
        <v>0</v>
      </c>
      <c r="K72" s="98"/>
      <c r="L72" s="152"/>
    </row>
    <row r="73" spans="2:12" s="10" customFormat="1" ht="19.95" customHeight="1">
      <c r="B73" s="148"/>
      <c r="C73" s="98"/>
      <c r="D73" s="149" t="s">
        <v>146</v>
      </c>
      <c r="E73" s="150"/>
      <c r="F73" s="150"/>
      <c r="G73" s="150"/>
      <c r="H73" s="150"/>
      <c r="I73" s="150"/>
      <c r="J73" s="151">
        <f>J530</f>
        <v>0</v>
      </c>
      <c r="K73" s="98"/>
      <c r="L73" s="152"/>
    </row>
    <row r="74" spans="2:12" s="10" customFormat="1" ht="19.95" customHeight="1">
      <c r="B74" s="148"/>
      <c r="C74" s="98"/>
      <c r="D74" s="149" t="s">
        <v>147</v>
      </c>
      <c r="E74" s="150"/>
      <c r="F74" s="150"/>
      <c r="G74" s="150"/>
      <c r="H74" s="150"/>
      <c r="I74" s="150"/>
      <c r="J74" s="151">
        <f>J584</f>
        <v>0</v>
      </c>
      <c r="K74" s="98"/>
      <c r="L74" s="152"/>
    </row>
    <row r="75" spans="2:12" s="10" customFormat="1" ht="19.95" customHeight="1">
      <c r="B75" s="148"/>
      <c r="C75" s="98"/>
      <c r="D75" s="149" t="s">
        <v>148</v>
      </c>
      <c r="E75" s="150"/>
      <c r="F75" s="150"/>
      <c r="G75" s="150"/>
      <c r="H75" s="150"/>
      <c r="I75" s="150"/>
      <c r="J75" s="151">
        <f>J781</f>
        <v>0</v>
      </c>
      <c r="K75" s="98"/>
      <c r="L75" s="152"/>
    </row>
    <row r="76" spans="2:12" s="10" customFormat="1" ht="19.95" customHeight="1">
      <c r="B76" s="148"/>
      <c r="C76" s="98"/>
      <c r="D76" s="149" t="s">
        <v>149</v>
      </c>
      <c r="E76" s="150"/>
      <c r="F76" s="150"/>
      <c r="G76" s="150"/>
      <c r="H76" s="150"/>
      <c r="I76" s="150"/>
      <c r="J76" s="151">
        <f>J866</f>
        <v>0</v>
      </c>
      <c r="K76" s="98"/>
      <c r="L76" s="152"/>
    </row>
    <row r="77" spans="2:12" s="10" customFormat="1" ht="19.95" customHeight="1">
      <c r="B77" s="148"/>
      <c r="C77" s="98"/>
      <c r="D77" s="149" t="s">
        <v>150</v>
      </c>
      <c r="E77" s="150"/>
      <c r="F77" s="150"/>
      <c r="G77" s="150"/>
      <c r="H77" s="150"/>
      <c r="I77" s="150"/>
      <c r="J77" s="151">
        <f>J892</f>
        <v>0</v>
      </c>
      <c r="K77" s="98"/>
      <c r="L77" s="152"/>
    </row>
    <row r="78" spans="2:12" s="10" customFormat="1" ht="19.95" customHeight="1">
      <c r="B78" s="148"/>
      <c r="C78" s="98"/>
      <c r="D78" s="149" t="s">
        <v>151</v>
      </c>
      <c r="E78" s="150"/>
      <c r="F78" s="150"/>
      <c r="G78" s="150"/>
      <c r="H78" s="150"/>
      <c r="I78" s="150"/>
      <c r="J78" s="151">
        <f>J969</f>
        <v>0</v>
      </c>
      <c r="K78" s="98"/>
      <c r="L78" s="152"/>
    </row>
    <row r="79" spans="2:12" s="10" customFormat="1" ht="19.95" customHeight="1">
      <c r="B79" s="148"/>
      <c r="C79" s="98"/>
      <c r="D79" s="149" t="s">
        <v>152</v>
      </c>
      <c r="E79" s="150"/>
      <c r="F79" s="150"/>
      <c r="G79" s="150"/>
      <c r="H79" s="150"/>
      <c r="I79" s="150"/>
      <c r="J79" s="151">
        <f>J984</f>
        <v>0</v>
      </c>
      <c r="K79" s="98"/>
      <c r="L79" s="152"/>
    </row>
    <row r="80" spans="2:12" s="10" customFormat="1" ht="19.95" customHeight="1">
      <c r="B80" s="148"/>
      <c r="C80" s="98"/>
      <c r="D80" s="149" t="s">
        <v>153</v>
      </c>
      <c r="E80" s="150"/>
      <c r="F80" s="150"/>
      <c r="G80" s="150"/>
      <c r="H80" s="150"/>
      <c r="I80" s="150"/>
      <c r="J80" s="151">
        <f>J1032</f>
        <v>0</v>
      </c>
      <c r="K80" s="98"/>
      <c r="L80" s="152"/>
    </row>
    <row r="81" spans="1:31" s="10" customFormat="1" ht="19.95" customHeight="1">
      <c r="B81" s="148"/>
      <c r="C81" s="98"/>
      <c r="D81" s="149" t="s">
        <v>154</v>
      </c>
      <c r="E81" s="150"/>
      <c r="F81" s="150"/>
      <c r="G81" s="150"/>
      <c r="H81" s="150"/>
      <c r="I81" s="150"/>
      <c r="J81" s="151">
        <f>J1070</f>
        <v>0</v>
      </c>
      <c r="K81" s="98"/>
      <c r="L81" s="152"/>
    </row>
    <row r="82" spans="1:31" s="10" customFormat="1" ht="19.95" customHeight="1">
      <c r="B82" s="148"/>
      <c r="C82" s="98"/>
      <c r="D82" s="149" t="s">
        <v>155</v>
      </c>
      <c r="E82" s="150"/>
      <c r="F82" s="150"/>
      <c r="G82" s="150"/>
      <c r="H82" s="150"/>
      <c r="I82" s="150"/>
      <c r="J82" s="151">
        <f>J1092</f>
        <v>0</v>
      </c>
      <c r="K82" s="98"/>
      <c r="L82" s="152"/>
    </row>
    <row r="83" spans="1:31" s="2" customFormat="1" ht="21.7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" customHeight="1">
      <c r="A84" s="35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8" spans="1:31" s="2" customFormat="1" ht="6.9" customHeight="1">
      <c r="A88" s="35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24.9" customHeight="1">
      <c r="A89" s="35"/>
      <c r="B89" s="36"/>
      <c r="C89" s="24" t="s">
        <v>156</v>
      </c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16</v>
      </c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6.5" customHeight="1">
      <c r="A92" s="35"/>
      <c r="B92" s="36"/>
      <c r="C92" s="37"/>
      <c r="D92" s="37"/>
      <c r="E92" s="330" t="str">
        <f>E7</f>
        <v>Společenský objekt na hřišti ve Veselí</v>
      </c>
      <c r="F92" s="331"/>
      <c r="G92" s="331"/>
      <c r="H92" s="331"/>
      <c r="I92" s="37"/>
      <c r="J92" s="37"/>
      <c r="K92" s="37"/>
      <c r="L92" s="11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127</v>
      </c>
      <c r="D93" s="37"/>
      <c r="E93" s="37"/>
      <c r="F93" s="37"/>
      <c r="G93" s="37"/>
      <c r="H93" s="37"/>
      <c r="I93" s="37"/>
      <c r="J93" s="37"/>
      <c r="K93" s="37"/>
      <c r="L93" s="11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6.5" customHeight="1">
      <c r="A94" s="35"/>
      <c r="B94" s="36"/>
      <c r="C94" s="37"/>
      <c r="D94" s="37"/>
      <c r="E94" s="284" t="str">
        <f>E9</f>
        <v>01 - SO 01 Stavební objekt</v>
      </c>
      <c r="F94" s="332"/>
      <c r="G94" s="332"/>
      <c r="H94" s="332"/>
      <c r="I94" s="37"/>
      <c r="J94" s="37"/>
      <c r="K94" s="37"/>
      <c r="L94" s="11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2" customHeight="1">
      <c r="A96" s="35"/>
      <c r="B96" s="36"/>
      <c r="C96" s="30" t="s">
        <v>21</v>
      </c>
      <c r="D96" s="37"/>
      <c r="E96" s="37"/>
      <c r="F96" s="28" t="str">
        <f>F12</f>
        <v>Veselí u Oder</v>
      </c>
      <c r="G96" s="37"/>
      <c r="H96" s="37"/>
      <c r="I96" s="30" t="s">
        <v>23</v>
      </c>
      <c r="J96" s="60" t="str">
        <f>IF(J12="","",J12)</f>
        <v>17. 7. 2024</v>
      </c>
      <c r="K96" s="37"/>
      <c r="L96" s="11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6.9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1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40.049999999999997" customHeight="1">
      <c r="A98" s="35"/>
      <c r="B98" s="36"/>
      <c r="C98" s="30" t="s">
        <v>25</v>
      </c>
      <c r="D98" s="37"/>
      <c r="E98" s="37"/>
      <c r="F98" s="28" t="str">
        <f>E15</f>
        <v>Město Odry</v>
      </c>
      <c r="G98" s="37"/>
      <c r="H98" s="37"/>
      <c r="I98" s="30" t="s">
        <v>31</v>
      </c>
      <c r="J98" s="33" t="str">
        <f>E21</f>
        <v>PRINEX GROUP s.r.o., Masarykovo nám. 11/46, Odry</v>
      </c>
      <c r="K98" s="37"/>
      <c r="L98" s="11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15.15" customHeight="1">
      <c r="A99" s="35"/>
      <c r="B99" s="36"/>
      <c r="C99" s="30" t="s">
        <v>29</v>
      </c>
      <c r="D99" s="37"/>
      <c r="E99" s="37"/>
      <c r="F99" s="28" t="str">
        <f>IF(E18="","",E18)</f>
        <v>Vyplň údaj</v>
      </c>
      <c r="G99" s="37"/>
      <c r="H99" s="37"/>
      <c r="I99" s="30" t="s">
        <v>34</v>
      </c>
      <c r="J99" s="33" t="str">
        <f>E24</f>
        <v xml:space="preserve"> </v>
      </c>
      <c r="K99" s="37"/>
      <c r="L99" s="11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0.3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11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11" customFormat="1" ht="29.25" customHeight="1">
      <c r="A101" s="153"/>
      <c r="B101" s="154"/>
      <c r="C101" s="155" t="s">
        <v>157</v>
      </c>
      <c r="D101" s="156" t="s">
        <v>57</v>
      </c>
      <c r="E101" s="156" t="s">
        <v>53</v>
      </c>
      <c r="F101" s="156" t="s">
        <v>54</v>
      </c>
      <c r="G101" s="156" t="s">
        <v>158</v>
      </c>
      <c r="H101" s="156" t="s">
        <v>159</v>
      </c>
      <c r="I101" s="156" t="s">
        <v>160</v>
      </c>
      <c r="J101" s="156" t="s">
        <v>131</v>
      </c>
      <c r="K101" s="157" t="s">
        <v>161</v>
      </c>
      <c r="L101" s="158"/>
      <c r="M101" s="69" t="s">
        <v>19</v>
      </c>
      <c r="N101" s="70" t="s">
        <v>42</v>
      </c>
      <c r="O101" s="70" t="s">
        <v>162</v>
      </c>
      <c r="P101" s="70" t="s">
        <v>163</v>
      </c>
      <c r="Q101" s="70" t="s">
        <v>164</v>
      </c>
      <c r="R101" s="70" t="s">
        <v>165</v>
      </c>
      <c r="S101" s="70" t="s">
        <v>166</v>
      </c>
      <c r="T101" s="71" t="s">
        <v>167</v>
      </c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</row>
    <row r="102" spans="1:65" s="2" customFormat="1" ht="22.8" customHeight="1">
      <c r="A102" s="35"/>
      <c r="B102" s="36"/>
      <c r="C102" s="76" t="s">
        <v>168</v>
      </c>
      <c r="D102" s="37"/>
      <c r="E102" s="37"/>
      <c r="F102" s="37"/>
      <c r="G102" s="37"/>
      <c r="H102" s="37"/>
      <c r="I102" s="37"/>
      <c r="J102" s="159">
        <f>BK102</f>
        <v>0</v>
      </c>
      <c r="K102" s="37"/>
      <c r="L102" s="40"/>
      <c r="M102" s="72"/>
      <c r="N102" s="160"/>
      <c r="O102" s="73"/>
      <c r="P102" s="161">
        <f>P103+P444</f>
        <v>0</v>
      </c>
      <c r="Q102" s="73"/>
      <c r="R102" s="161">
        <f>R103+R444</f>
        <v>484.1824179686318</v>
      </c>
      <c r="S102" s="73"/>
      <c r="T102" s="162">
        <f>T103+T444</f>
        <v>1.3495031719033168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71</v>
      </c>
      <c r="AU102" s="18" t="s">
        <v>132</v>
      </c>
      <c r="BK102" s="163">
        <f>BK103+BK444</f>
        <v>0</v>
      </c>
    </row>
    <row r="103" spans="1:65" s="12" customFormat="1" ht="25.95" customHeight="1">
      <c r="B103" s="164"/>
      <c r="C103" s="165"/>
      <c r="D103" s="166" t="s">
        <v>71</v>
      </c>
      <c r="E103" s="167" t="s">
        <v>169</v>
      </c>
      <c r="F103" s="167" t="s">
        <v>170</v>
      </c>
      <c r="G103" s="165"/>
      <c r="H103" s="165"/>
      <c r="I103" s="168"/>
      <c r="J103" s="169">
        <f>BK103</f>
        <v>0</v>
      </c>
      <c r="K103" s="165"/>
      <c r="L103" s="170"/>
      <c r="M103" s="171"/>
      <c r="N103" s="172"/>
      <c r="O103" s="172"/>
      <c r="P103" s="173">
        <f>P104+P247+P289+P306+P325+P363+P391+P426+P440</f>
        <v>0</v>
      </c>
      <c r="Q103" s="172"/>
      <c r="R103" s="173">
        <f>R104+R247+R289+R306+R325+R363+R391+R426+R440</f>
        <v>437.88681505999995</v>
      </c>
      <c r="S103" s="172"/>
      <c r="T103" s="174">
        <f>T104+T247+T289+T306+T325+T363+T391+T426+T440</f>
        <v>1.3493600000000001</v>
      </c>
      <c r="AR103" s="175" t="s">
        <v>80</v>
      </c>
      <c r="AT103" s="176" t="s">
        <v>71</v>
      </c>
      <c r="AU103" s="176" t="s">
        <v>72</v>
      </c>
      <c r="AY103" s="175" t="s">
        <v>171</v>
      </c>
      <c r="BK103" s="177">
        <f>BK104+BK247+BK289+BK306+BK325+BK363+BK391+BK426+BK440</f>
        <v>0</v>
      </c>
    </row>
    <row r="104" spans="1:65" s="12" customFormat="1" ht="22.8" customHeight="1">
      <c r="B104" s="164"/>
      <c r="C104" s="165"/>
      <c r="D104" s="166" t="s">
        <v>71</v>
      </c>
      <c r="E104" s="178" t="s">
        <v>80</v>
      </c>
      <c r="F104" s="178" t="s">
        <v>172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SUM(P105:P246)</f>
        <v>0</v>
      </c>
      <c r="Q104" s="172"/>
      <c r="R104" s="173">
        <f>SUM(R105:R246)</f>
        <v>205.55249999999998</v>
      </c>
      <c r="S104" s="172"/>
      <c r="T104" s="174">
        <f>SUM(T105:T246)</f>
        <v>0</v>
      </c>
      <c r="AR104" s="175" t="s">
        <v>80</v>
      </c>
      <c r="AT104" s="176" t="s">
        <v>71</v>
      </c>
      <c r="AU104" s="176" t="s">
        <v>80</v>
      </c>
      <c r="AY104" s="175" t="s">
        <v>171</v>
      </c>
      <c r="BK104" s="177">
        <f>SUM(BK105:BK246)</f>
        <v>0</v>
      </c>
    </row>
    <row r="105" spans="1:65" s="2" customFormat="1" ht="24.15" customHeight="1">
      <c r="A105" s="35"/>
      <c r="B105" s="36"/>
      <c r="C105" s="180" t="s">
        <v>80</v>
      </c>
      <c r="D105" s="180" t="s">
        <v>173</v>
      </c>
      <c r="E105" s="181" t="s">
        <v>174</v>
      </c>
      <c r="F105" s="182" t="s">
        <v>175</v>
      </c>
      <c r="G105" s="183" t="s">
        <v>176</v>
      </c>
      <c r="H105" s="184">
        <v>10</v>
      </c>
      <c r="I105" s="185"/>
      <c r="J105" s="186">
        <f>ROUND(I105*H105,2)</f>
        <v>0</v>
      </c>
      <c r="K105" s="182" t="s">
        <v>19</v>
      </c>
      <c r="L105" s="40"/>
      <c r="M105" s="187" t="s">
        <v>19</v>
      </c>
      <c r="N105" s="188" t="s">
        <v>43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177</v>
      </c>
      <c r="AT105" s="191" t="s">
        <v>173</v>
      </c>
      <c r="AU105" s="191" t="s">
        <v>82</v>
      </c>
      <c r="AY105" s="18" t="s">
        <v>171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8" t="s">
        <v>80</v>
      </c>
      <c r="BK105" s="192">
        <f>ROUND(I105*H105,2)</f>
        <v>0</v>
      </c>
      <c r="BL105" s="18" t="s">
        <v>177</v>
      </c>
      <c r="BM105" s="191" t="s">
        <v>178</v>
      </c>
    </row>
    <row r="106" spans="1:65" s="2" customFormat="1" ht="16.5" customHeight="1">
      <c r="A106" s="35"/>
      <c r="B106" s="36"/>
      <c r="C106" s="180" t="s">
        <v>82</v>
      </c>
      <c r="D106" s="180" t="s">
        <v>173</v>
      </c>
      <c r="E106" s="181" t="s">
        <v>179</v>
      </c>
      <c r="F106" s="182" t="s">
        <v>180</v>
      </c>
      <c r="G106" s="183" t="s">
        <v>176</v>
      </c>
      <c r="H106" s="184">
        <v>15</v>
      </c>
      <c r="I106" s="185"/>
      <c r="J106" s="186">
        <f>ROUND(I106*H106,2)</f>
        <v>0</v>
      </c>
      <c r="K106" s="182" t="s">
        <v>19</v>
      </c>
      <c r="L106" s="40"/>
      <c r="M106" s="187" t="s">
        <v>19</v>
      </c>
      <c r="N106" s="188" t="s">
        <v>43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177</v>
      </c>
      <c r="AT106" s="191" t="s">
        <v>173</v>
      </c>
      <c r="AU106" s="191" t="s">
        <v>82</v>
      </c>
      <c r="AY106" s="18" t="s">
        <v>171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8" t="s">
        <v>80</v>
      </c>
      <c r="BK106" s="192">
        <f>ROUND(I106*H106,2)</f>
        <v>0</v>
      </c>
      <c r="BL106" s="18" t="s">
        <v>177</v>
      </c>
      <c r="BM106" s="191" t="s">
        <v>181</v>
      </c>
    </row>
    <row r="107" spans="1:65" s="2" customFormat="1" ht="16.5" customHeight="1">
      <c r="A107" s="35"/>
      <c r="B107" s="36"/>
      <c r="C107" s="180" t="s">
        <v>182</v>
      </c>
      <c r="D107" s="180" t="s">
        <v>173</v>
      </c>
      <c r="E107" s="181" t="s">
        <v>183</v>
      </c>
      <c r="F107" s="182" t="s">
        <v>184</v>
      </c>
      <c r="G107" s="183" t="s">
        <v>185</v>
      </c>
      <c r="H107" s="184">
        <v>1</v>
      </c>
      <c r="I107" s="185"/>
      <c r="J107" s="186">
        <f>ROUND(I107*H107,2)</f>
        <v>0</v>
      </c>
      <c r="K107" s="182" t="s">
        <v>19</v>
      </c>
      <c r="L107" s="40"/>
      <c r="M107" s="187" t="s">
        <v>19</v>
      </c>
      <c r="N107" s="188" t="s">
        <v>43</v>
      </c>
      <c r="O107" s="65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177</v>
      </c>
      <c r="AT107" s="191" t="s">
        <v>173</v>
      </c>
      <c r="AU107" s="191" t="s">
        <v>82</v>
      </c>
      <c r="AY107" s="18" t="s">
        <v>171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80</v>
      </c>
      <c r="BK107" s="192">
        <f>ROUND(I107*H107,2)</f>
        <v>0</v>
      </c>
      <c r="BL107" s="18" t="s">
        <v>177</v>
      </c>
      <c r="BM107" s="191" t="s">
        <v>186</v>
      </c>
    </row>
    <row r="108" spans="1:65" s="2" customFormat="1" ht="33" customHeight="1">
      <c r="A108" s="35"/>
      <c r="B108" s="36"/>
      <c r="C108" s="180" t="s">
        <v>177</v>
      </c>
      <c r="D108" s="180" t="s">
        <v>173</v>
      </c>
      <c r="E108" s="181" t="s">
        <v>187</v>
      </c>
      <c r="F108" s="182" t="s">
        <v>188</v>
      </c>
      <c r="G108" s="183" t="s">
        <v>189</v>
      </c>
      <c r="H108" s="184">
        <v>7</v>
      </c>
      <c r="I108" s="185"/>
      <c r="J108" s="186">
        <f>ROUND(I108*H108,2)</f>
        <v>0</v>
      </c>
      <c r="K108" s="182" t="s">
        <v>190</v>
      </c>
      <c r="L108" s="40"/>
      <c r="M108" s="187" t="s">
        <v>19</v>
      </c>
      <c r="N108" s="188" t="s">
        <v>43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177</v>
      </c>
      <c r="AT108" s="191" t="s">
        <v>173</v>
      </c>
      <c r="AU108" s="191" t="s">
        <v>82</v>
      </c>
      <c r="AY108" s="18" t="s">
        <v>171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80</v>
      </c>
      <c r="BK108" s="192">
        <f>ROUND(I108*H108,2)</f>
        <v>0</v>
      </c>
      <c r="BL108" s="18" t="s">
        <v>177</v>
      </c>
      <c r="BM108" s="191" t="s">
        <v>191</v>
      </c>
    </row>
    <row r="109" spans="1:65" s="2" customFormat="1" ht="10.199999999999999">
      <c r="A109" s="35"/>
      <c r="B109" s="36"/>
      <c r="C109" s="37"/>
      <c r="D109" s="193" t="s">
        <v>192</v>
      </c>
      <c r="E109" s="37"/>
      <c r="F109" s="194" t="s">
        <v>193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192</v>
      </c>
      <c r="AU109" s="18" t="s">
        <v>82</v>
      </c>
    </row>
    <row r="110" spans="1:65" s="2" customFormat="1" ht="37.799999999999997" customHeight="1">
      <c r="A110" s="35"/>
      <c r="B110" s="36"/>
      <c r="C110" s="180" t="s">
        <v>194</v>
      </c>
      <c r="D110" s="180" t="s">
        <v>173</v>
      </c>
      <c r="E110" s="181" t="s">
        <v>195</v>
      </c>
      <c r="F110" s="182" t="s">
        <v>196</v>
      </c>
      <c r="G110" s="183" t="s">
        <v>197</v>
      </c>
      <c r="H110" s="184">
        <v>7</v>
      </c>
      <c r="I110" s="185"/>
      <c r="J110" s="186">
        <f>ROUND(I110*H110,2)</f>
        <v>0</v>
      </c>
      <c r="K110" s="182" t="s">
        <v>190</v>
      </c>
      <c r="L110" s="40"/>
      <c r="M110" s="187" t="s">
        <v>19</v>
      </c>
      <c r="N110" s="188" t="s">
        <v>43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177</v>
      </c>
      <c r="AT110" s="191" t="s">
        <v>173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177</v>
      </c>
      <c r="BM110" s="191" t="s">
        <v>198</v>
      </c>
    </row>
    <row r="111" spans="1:65" s="2" customFormat="1" ht="10.199999999999999">
      <c r="A111" s="35"/>
      <c r="B111" s="36"/>
      <c r="C111" s="37"/>
      <c r="D111" s="193" t="s">
        <v>192</v>
      </c>
      <c r="E111" s="37"/>
      <c r="F111" s="194" t="s">
        <v>199</v>
      </c>
      <c r="G111" s="37"/>
      <c r="H111" s="37"/>
      <c r="I111" s="195"/>
      <c r="J111" s="37"/>
      <c r="K111" s="37"/>
      <c r="L111" s="40"/>
      <c r="M111" s="196"/>
      <c r="N111" s="19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192</v>
      </c>
      <c r="AU111" s="18" t="s">
        <v>82</v>
      </c>
    </row>
    <row r="112" spans="1:65" s="2" customFormat="1" ht="62.7" customHeight="1">
      <c r="A112" s="35"/>
      <c r="B112" s="36"/>
      <c r="C112" s="180" t="s">
        <v>200</v>
      </c>
      <c r="D112" s="180" t="s">
        <v>173</v>
      </c>
      <c r="E112" s="181" t="s">
        <v>201</v>
      </c>
      <c r="F112" s="182" t="s">
        <v>202</v>
      </c>
      <c r="G112" s="183" t="s">
        <v>189</v>
      </c>
      <c r="H112" s="184">
        <v>14</v>
      </c>
      <c r="I112" s="185"/>
      <c r="J112" s="186">
        <f>ROUND(I112*H112,2)</f>
        <v>0</v>
      </c>
      <c r="K112" s="182" t="s">
        <v>190</v>
      </c>
      <c r="L112" s="40"/>
      <c r="M112" s="187" t="s">
        <v>19</v>
      </c>
      <c r="N112" s="188" t="s">
        <v>43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177</v>
      </c>
      <c r="AT112" s="191" t="s">
        <v>173</v>
      </c>
      <c r="AU112" s="191" t="s">
        <v>82</v>
      </c>
      <c r="AY112" s="18" t="s">
        <v>171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8" t="s">
        <v>80</v>
      </c>
      <c r="BK112" s="192">
        <f>ROUND(I112*H112,2)</f>
        <v>0</v>
      </c>
      <c r="BL112" s="18" t="s">
        <v>177</v>
      </c>
      <c r="BM112" s="191" t="s">
        <v>203</v>
      </c>
    </row>
    <row r="113" spans="1:65" s="2" customFormat="1" ht="10.199999999999999">
      <c r="A113" s="35"/>
      <c r="B113" s="36"/>
      <c r="C113" s="37"/>
      <c r="D113" s="193" t="s">
        <v>192</v>
      </c>
      <c r="E113" s="37"/>
      <c r="F113" s="194" t="s">
        <v>204</v>
      </c>
      <c r="G113" s="37"/>
      <c r="H113" s="37"/>
      <c r="I113" s="195"/>
      <c r="J113" s="37"/>
      <c r="K113" s="37"/>
      <c r="L113" s="40"/>
      <c r="M113" s="196"/>
      <c r="N113" s="19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192</v>
      </c>
      <c r="AU113" s="18" t="s">
        <v>82</v>
      </c>
    </row>
    <row r="114" spans="1:65" s="13" customFormat="1" ht="10.199999999999999">
      <c r="B114" s="198"/>
      <c r="C114" s="199"/>
      <c r="D114" s="200" t="s">
        <v>205</v>
      </c>
      <c r="E114" s="201" t="s">
        <v>19</v>
      </c>
      <c r="F114" s="202" t="s">
        <v>206</v>
      </c>
      <c r="G114" s="199"/>
      <c r="H114" s="201" t="s">
        <v>19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205</v>
      </c>
      <c r="AU114" s="208" t="s">
        <v>82</v>
      </c>
      <c r="AV114" s="13" t="s">
        <v>80</v>
      </c>
      <c r="AW114" s="13" t="s">
        <v>33</v>
      </c>
      <c r="AX114" s="13" t="s">
        <v>72</v>
      </c>
      <c r="AY114" s="208" t="s">
        <v>171</v>
      </c>
    </row>
    <row r="115" spans="1:65" s="14" customFormat="1" ht="10.199999999999999">
      <c r="B115" s="209"/>
      <c r="C115" s="210"/>
      <c r="D115" s="200" t="s">
        <v>205</v>
      </c>
      <c r="E115" s="211" t="s">
        <v>19</v>
      </c>
      <c r="F115" s="212" t="s">
        <v>207</v>
      </c>
      <c r="G115" s="210"/>
      <c r="H115" s="213">
        <v>14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205</v>
      </c>
      <c r="AU115" s="219" t="s">
        <v>82</v>
      </c>
      <c r="AV115" s="14" t="s">
        <v>82</v>
      </c>
      <c r="AW115" s="14" t="s">
        <v>33</v>
      </c>
      <c r="AX115" s="14" t="s">
        <v>72</v>
      </c>
      <c r="AY115" s="219" t="s">
        <v>171</v>
      </c>
    </row>
    <row r="116" spans="1:65" s="15" customFormat="1" ht="10.199999999999999">
      <c r="B116" s="220"/>
      <c r="C116" s="221"/>
      <c r="D116" s="200" t="s">
        <v>205</v>
      </c>
      <c r="E116" s="222" t="s">
        <v>19</v>
      </c>
      <c r="F116" s="223" t="s">
        <v>208</v>
      </c>
      <c r="G116" s="221"/>
      <c r="H116" s="224">
        <v>14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205</v>
      </c>
      <c r="AU116" s="230" t="s">
        <v>82</v>
      </c>
      <c r="AV116" s="15" t="s">
        <v>177</v>
      </c>
      <c r="AW116" s="15" t="s">
        <v>33</v>
      </c>
      <c r="AX116" s="15" t="s">
        <v>80</v>
      </c>
      <c r="AY116" s="230" t="s">
        <v>171</v>
      </c>
    </row>
    <row r="117" spans="1:65" s="2" customFormat="1" ht="49.05" customHeight="1">
      <c r="A117" s="35"/>
      <c r="B117" s="36"/>
      <c r="C117" s="180" t="s">
        <v>209</v>
      </c>
      <c r="D117" s="180" t="s">
        <v>173</v>
      </c>
      <c r="E117" s="181" t="s">
        <v>210</v>
      </c>
      <c r="F117" s="182" t="s">
        <v>211</v>
      </c>
      <c r="G117" s="183" t="s">
        <v>189</v>
      </c>
      <c r="H117" s="184">
        <v>7</v>
      </c>
      <c r="I117" s="185"/>
      <c r="J117" s="186">
        <f>ROUND(I117*H117,2)</f>
        <v>0</v>
      </c>
      <c r="K117" s="182" t="s">
        <v>190</v>
      </c>
      <c r="L117" s="40"/>
      <c r="M117" s="187" t="s">
        <v>19</v>
      </c>
      <c r="N117" s="188" t="s">
        <v>43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177</v>
      </c>
      <c r="AT117" s="191" t="s">
        <v>173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177</v>
      </c>
      <c r="BM117" s="191" t="s">
        <v>212</v>
      </c>
    </row>
    <row r="118" spans="1:65" s="2" customFormat="1" ht="10.199999999999999">
      <c r="A118" s="35"/>
      <c r="B118" s="36"/>
      <c r="C118" s="37"/>
      <c r="D118" s="193" t="s">
        <v>192</v>
      </c>
      <c r="E118" s="37"/>
      <c r="F118" s="194" t="s">
        <v>213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192</v>
      </c>
      <c r="AU118" s="18" t="s">
        <v>82</v>
      </c>
    </row>
    <row r="119" spans="1:65" s="2" customFormat="1" ht="33" customHeight="1">
      <c r="A119" s="35"/>
      <c r="B119" s="36"/>
      <c r="C119" s="180" t="s">
        <v>214</v>
      </c>
      <c r="D119" s="180" t="s">
        <v>173</v>
      </c>
      <c r="E119" s="181" t="s">
        <v>215</v>
      </c>
      <c r="F119" s="182" t="s">
        <v>216</v>
      </c>
      <c r="G119" s="183" t="s">
        <v>197</v>
      </c>
      <c r="H119" s="184">
        <v>7</v>
      </c>
      <c r="I119" s="185"/>
      <c r="J119" s="186">
        <f>ROUND(I119*H119,2)</f>
        <v>0</v>
      </c>
      <c r="K119" s="182" t="s">
        <v>190</v>
      </c>
      <c r="L119" s="40"/>
      <c r="M119" s="187" t="s">
        <v>19</v>
      </c>
      <c r="N119" s="188" t="s">
        <v>43</v>
      </c>
      <c r="O119" s="65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177</v>
      </c>
      <c r="AT119" s="191" t="s">
        <v>173</v>
      </c>
      <c r="AU119" s="191" t="s">
        <v>82</v>
      </c>
      <c r="AY119" s="18" t="s">
        <v>171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80</v>
      </c>
      <c r="BK119" s="192">
        <f>ROUND(I119*H119,2)</f>
        <v>0</v>
      </c>
      <c r="BL119" s="18" t="s">
        <v>177</v>
      </c>
      <c r="BM119" s="191" t="s">
        <v>217</v>
      </c>
    </row>
    <row r="120" spans="1:65" s="2" customFormat="1" ht="10.199999999999999">
      <c r="A120" s="35"/>
      <c r="B120" s="36"/>
      <c r="C120" s="37"/>
      <c r="D120" s="193" t="s">
        <v>192</v>
      </c>
      <c r="E120" s="37"/>
      <c r="F120" s="194" t="s">
        <v>218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192</v>
      </c>
      <c r="AU120" s="18" t="s">
        <v>82</v>
      </c>
    </row>
    <row r="121" spans="1:65" s="2" customFormat="1" ht="16.5" customHeight="1">
      <c r="A121" s="35"/>
      <c r="B121" s="36"/>
      <c r="C121" s="180" t="s">
        <v>219</v>
      </c>
      <c r="D121" s="180" t="s">
        <v>173</v>
      </c>
      <c r="E121" s="181" t="s">
        <v>220</v>
      </c>
      <c r="F121" s="182" t="s">
        <v>221</v>
      </c>
      <c r="G121" s="183" t="s">
        <v>189</v>
      </c>
      <c r="H121" s="184">
        <v>7</v>
      </c>
      <c r="I121" s="185"/>
      <c r="J121" s="186">
        <f>ROUND(I121*H121,2)</f>
        <v>0</v>
      </c>
      <c r="K121" s="182" t="s">
        <v>19</v>
      </c>
      <c r="L121" s="40"/>
      <c r="M121" s="187" t="s">
        <v>19</v>
      </c>
      <c r="N121" s="188" t="s">
        <v>43</v>
      </c>
      <c r="O121" s="65"/>
      <c r="P121" s="189">
        <f>O121*H121</f>
        <v>0</v>
      </c>
      <c r="Q121" s="189">
        <v>2.2499999999999999E-4</v>
      </c>
      <c r="R121" s="189">
        <f>Q121*H121</f>
        <v>1.575E-3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177</v>
      </c>
      <c r="AT121" s="191" t="s">
        <v>173</v>
      </c>
      <c r="AU121" s="191" t="s">
        <v>82</v>
      </c>
      <c r="AY121" s="18" t="s">
        <v>171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80</v>
      </c>
      <c r="BK121" s="192">
        <f>ROUND(I121*H121,2)</f>
        <v>0</v>
      </c>
      <c r="BL121" s="18" t="s">
        <v>177</v>
      </c>
      <c r="BM121" s="191" t="s">
        <v>222</v>
      </c>
    </row>
    <row r="122" spans="1:65" s="2" customFormat="1" ht="49.05" customHeight="1">
      <c r="A122" s="35"/>
      <c r="B122" s="36"/>
      <c r="C122" s="180" t="s">
        <v>223</v>
      </c>
      <c r="D122" s="180" t="s">
        <v>173</v>
      </c>
      <c r="E122" s="181" t="s">
        <v>210</v>
      </c>
      <c r="F122" s="182" t="s">
        <v>211</v>
      </c>
      <c r="G122" s="183" t="s">
        <v>189</v>
      </c>
      <c r="H122" s="184">
        <v>7</v>
      </c>
      <c r="I122" s="185"/>
      <c r="J122" s="186">
        <f>ROUND(I122*H122,2)</f>
        <v>0</v>
      </c>
      <c r="K122" s="182" t="s">
        <v>190</v>
      </c>
      <c r="L122" s="40"/>
      <c r="M122" s="187" t="s">
        <v>19</v>
      </c>
      <c r="N122" s="188" t="s">
        <v>43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177</v>
      </c>
      <c r="AT122" s="191" t="s">
        <v>173</v>
      </c>
      <c r="AU122" s="191" t="s">
        <v>82</v>
      </c>
      <c r="AY122" s="18" t="s">
        <v>171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80</v>
      </c>
      <c r="BK122" s="192">
        <f>ROUND(I122*H122,2)</f>
        <v>0</v>
      </c>
      <c r="BL122" s="18" t="s">
        <v>177</v>
      </c>
      <c r="BM122" s="191" t="s">
        <v>224</v>
      </c>
    </row>
    <row r="123" spans="1:65" s="2" customFormat="1" ht="10.199999999999999">
      <c r="A123" s="35"/>
      <c r="B123" s="36"/>
      <c r="C123" s="37"/>
      <c r="D123" s="193" t="s">
        <v>192</v>
      </c>
      <c r="E123" s="37"/>
      <c r="F123" s="194" t="s">
        <v>213</v>
      </c>
      <c r="G123" s="37"/>
      <c r="H123" s="37"/>
      <c r="I123" s="195"/>
      <c r="J123" s="37"/>
      <c r="K123" s="37"/>
      <c r="L123" s="40"/>
      <c r="M123" s="196"/>
      <c r="N123" s="19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192</v>
      </c>
      <c r="AU123" s="18" t="s">
        <v>82</v>
      </c>
    </row>
    <row r="124" spans="1:65" s="2" customFormat="1" ht="24.15" customHeight="1">
      <c r="A124" s="35"/>
      <c r="B124" s="36"/>
      <c r="C124" s="180" t="s">
        <v>225</v>
      </c>
      <c r="D124" s="180" t="s">
        <v>173</v>
      </c>
      <c r="E124" s="181" t="s">
        <v>226</v>
      </c>
      <c r="F124" s="182" t="s">
        <v>227</v>
      </c>
      <c r="G124" s="183" t="s">
        <v>189</v>
      </c>
      <c r="H124" s="184">
        <v>7</v>
      </c>
      <c r="I124" s="185"/>
      <c r="J124" s="186">
        <f>ROUND(I124*H124,2)</f>
        <v>0</v>
      </c>
      <c r="K124" s="182" t="s">
        <v>19</v>
      </c>
      <c r="L124" s="40"/>
      <c r="M124" s="187" t="s">
        <v>19</v>
      </c>
      <c r="N124" s="188" t="s">
        <v>43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177</v>
      </c>
      <c r="AT124" s="191" t="s">
        <v>173</v>
      </c>
      <c r="AU124" s="191" t="s">
        <v>82</v>
      </c>
      <c r="AY124" s="18" t="s">
        <v>171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80</v>
      </c>
      <c r="BK124" s="192">
        <f>ROUND(I124*H124,2)</f>
        <v>0</v>
      </c>
      <c r="BL124" s="18" t="s">
        <v>177</v>
      </c>
      <c r="BM124" s="191" t="s">
        <v>228</v>
      </c>
    </row>
    <row r="125" spans="1:65" s="2" customFormat="1" ht="44.25" customHeight="1">
      <c r="A125" s="35"/>
      <c r="B125" s="36"/>
      <c r="C125" s="180" t="s">
        <v>8</v>
      </c>
      <c r="D125" s="180" t="s">
        <v>173</v>
      </c>
      <c r="E125" s="181" t="s">
        <v>229</v>
      </c>
      <c r="F125" s="182" t="s">
        <v>230</v>
      </c>
      <c r="G125" s="183" t="s">
        <v>189</v>
      </c>
      <c r="H125" s="184">
        <v>4</v>
      </c>
      <c r="I125" s="185"/>
      <c r="J125" s="186">
        <f>ROUND(I125*H125,2)</f>
        <v>0</v>
      </c>
      <c r="K125" s="182" t="s">
        <v>190</v>
      </c>
      <c r="L125" s="40"/>
      <c r="M125" s="187" t="s">
        <v>19</v>
      </c>
      <c r="N125" s="188" t="s">
        <v>43</v>
      </c>
      <c r="O125" s="65"/>
      <c r="P125" s="189">
        <f>O125*H125</f>
        <v>0</v>
      </c>
      <c r="Q125" s="189">
        <v>2.989E-2</v>
      </c>
      <c r="R125" s="189">
        <f>Q125*H125</f>
        <v>0.11956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177</v>
      </c>
      <c r="AT125" s="191" t="s">
        <v>173</v>
      </c>
      <c r="AU125" s="191" t="s">
        <v>82</v>
      </c>
      <c r="AY125" s="18" t="s">
        <v>171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80</v>
      </c>
      <c r="BK125" s="192">
        <f>ROUND(I125*H125,2)</f>
        <v>0</v>
      </c>
      <c r="BL125" s="18" t="s">
        <v>177</v>
      </c>
      <c r="BM125" s="191" t="s">
        <v>231</v>
      </c>
    </row>
    <row r="126" spans="1:65" s="2" customFormat="1" ht="10.199999999999999">
      <c r="A126" s="35"/>
      <c r="B126" s="36"/>
      <c r="C126" s="37"/>
      <c r="D126" s="193" t="s">
        <v>192</v>
      </c>
      <c r="E126" s="37"/>
      <c r="F126" s="194" t="s">
        <v>232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192</v>
      </c>
      <c r="AU126" s="18" t="s">
        <v>82</v>
      </c>
    </row>
    <row r="127" spans="1:65" s="2" customFormat="1" ht="19.2">
      <c r="A127" s="35"/>
      <c r="B127" s="36"/>
      <c r="C127" s="37"/>
      <c r="D127" s="200" t="s">
        <v>233</v>
      </c>
      <c r="E127" s="37"/>
      <c r="F127" s="231" t="s">
        <v>234</v>
      </c>
      <c r="G127" s="37"/>
      <c r="H127" s="37"/>
      <c r="I127" s="195"/>
      <c r="J127" s="37"/>
      <c r="K127" s="37"/>
      <c r="L127" s="40"/>
      <c r="M127" s="196"/>
      <c r="N127" s="19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233</v>
      </c>
      <c r="AU127" s="18" t="s">
        <v>82</v>
      </c>
    </row>
    <row r="128" spans="1:65" s="2" customFormat="1" ht="24.15" customHeight="1">
      <c r="A128" s="35"/>
      <c r="B128" s="36"/>
      <c r="C128" s="180" t="s">
        <v>235</v>
      </c>
      <c r="D128" s="180" t="s">
        <v>173</v>
      </c>
      <c r="E128" s="181" t="s">
        <v>236</v>
      </c>
      <c r="F128" s="182" t="s">
        <v>237</v>
      </c>
      <c r="G128" s="183" t="s">
        <v>197</v>
      </c>
      <c r="H128" s="184">
        <v>416</v>
      </c>
      <c r="I128" s="185"/>
      <c r="J128" s="186">
        <f>ROUND(I128*H128,2)</f>
        <v>0</v>
      </c>
      <c r="K128" s="182" t="s">
        <v>190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177</v>
      </c>
      <c r="AT128" s="191" t="s">
        <v>173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177</v>
      </c>
      <c r="BM128" s="191" t="s">
        <v>238</v>
      </c>
    </row>
    <row r="129" spans="1:65" s="2" customFormat="1" ht="10.199999999999999">
      <c r="A129" s="35"/>
      <c r="B129" s="36"/>
      <c r="C129" s="37"/>
      <c r="D129" s="193" t="s">
        <v>192</v>
      </c>
      <c r="E129" s="37"/>
      <c r="F129" s="194" t="s">
        <v>239</v>
      </c>
      <c r="G129" s="37"/>
      <c r="H129" s="37"/>
      <c r="I129" s="195"/>
      <c r="J129" s="37"/>
      <c r="K129" s="37"/>
      <c r="L129" s="40"/>
      <c r="M129" s="196"/>
      <c r="N129" s="19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192</v>
      </c>
      <c r="AU129" s="18" t="s">
        <v>82</v>
      </c>
    </row>
    <row r="130" spans="1:65" s="2" customFormat="1" ht="19.2">
      <c r="A130" s="35"/>
      <c r="B130" s="36"/>
      <c r="C130" s="37"/>
      <c r="D130" s="200" t="s">
        <v>233</v>
      </c>
      <c r="E130" s="37"/>
      <c r="F130" s="231" t="s">
        <v>240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233</v>
      </c>
      <c r="AU130" s="18" t="s">
        <v>82</v>
      </c>
    </row>
    <row r="131" spans="1:65" s="14" customFormat="1" ht="10.199999999999999">
      <c r="B131" s="209"/>
      <c r="C131" s="210"/>
      <c r="D131" s="200" t="s">
        <v>205</v>
      </c>
      <c r="E131" s="211" t="s">
        <v>19</v>
      </c>
      <c r="F131" s="212" t="s">
        <v>241</v>
      </c>
      <c r="G131" s="210"/>
      <c r="H131" s="213">
        <v>416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205</v>
      </c>
      <c r="AU131" s="219" t="s">
        <v>82</v>
      </c>
      <c r="AV131" s="14" t="s">
        <v>82</v>
      </c>
      <c r="AW131" s="14" t="s">
        <v>33</v>
      </c>
      <c r="AX131" s="14" t="s">
        <v>72</v>
      </c>
      <c r="AY131" s="219" t="s">
        <v>171</v>
      </c>
    </row>
    <row r="132" spans="1:65" s="15" customFormat="1" ht="10.199999999999999">
      <c r="B132" s="220"/>
      <c r="C132" s="221"/>
      <c r="D132" s="200" t="s">
        <v>205</v>
      </c>
      <c r="E132" s="222" t="s">
        <v>242</v>
      </c>
      <c r="F132" s="223" t="s">
        <v>208</v>
      </c>
      <c r="G132" s="221"/>
      <c r="H132" s="224">
        <v>416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205</v>
      </c>
      <c r="AU132" s="230" t="s">
        <v>82</v>
      </c>
      <c r="AV132" s="15" t="s">
        <v>177</v>
      </c>
      <c r="AW132" s="15" t="s">
        <v>33</v>
      </c>
      <c r="AX132" s="15" t="s">
        <v>80</v>
      </c>
      <c r="AY132" s="230" t="s">
        <v>171</v>
      </c>
    </row>
    <row r="133" spans="1:65" s="2" customFormat="1" ht="33" customHeight="1">
      <c r="A133" s="35"/>
      <c r="B133" s="36"/>
      <c r="C133" s="180" t="s">
        <v>243</v>
      </c>
      <c r="D133" s="180" t="s">
        <v>173</v>
      </c>
      <c r="E133" s="181" t="s">
        <v>244</v>
      </c>
      <c r="F133" s="182" t="s">
        <v>245</v>
      </c>
      <c r="G133" s="183" t="s">
        <v>246</v>
      </c>
      <c r="H133" s="184">
        <v>140.4</v>
      </c>
      <c r="I133" s="185"/>
      <c r="J133" s="186">
        <f>ROUND(I133*H133,2)</f>
        <v>0</v>
      </c>
      <c r="K133" s="182" t="s">
        <v>190</v>
      </c>
      <c r="L133" s="40"/>
      <c r="M133" s="187" t="s">
        <v>19</v>
      </c>
      <c r="N133" s="188" t="s">
        <v>43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177</v>
      </c>
      <c r="AT133" s="191" t="s">
        <v>173</v>
      </c>
      <c r="AU133" s="191" t="s">
        <v>82</v>
      </c>
      <c r="AY133" s="18" t="s">
        <v>171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80</v>
      </c>
      <c r="BK133" s="192">
        <f>ROUND(I133*H133,2)</f>
        <v>0</v>
      </c>
      <c r="BL133" s="18" t="s">
        <v>177</v>
      </c>
      <c r="BM133" s="191" t="s">
        <v>247</v>
      </c>
    </row>
    <row r="134" spans="1:65" s="2" customFormat="1" ht="10.199999999999999">
      <c r="A134" s="35"/>
      <c r="B134" s="36"/>
      <c r="C134" s="37"/>
      <c r="D134" s="193" t="s">
        <v>192</v>
      </c>
      <c r="E134" s="37"/>
      <c r="F134" s="194" t="s">
        <v>248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192</v>
      </c>
      <c r="AU134" s="18" t="s">
        <v>82</v>
      </c>
    </row>
    <row r="135" spans="1:65" s="13" customFormat="1" ht="10.199999999999999">
      <c r="B135" s="198"/>
      <c r="C135" s="199"/>
      <c r="D135" s="200" t="s">
        <v>205</v>
      </c>
      <c r="E135" s="201" t="s">
        <v>19</v>
      </c>
      <c r="F135" s="202" t="s">
        <v>249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205</v>
      </c>
      <c r="AU135" s="208" t="s">
        <v>82</v>
      </c>
      <c r="AV135" s="13" t="s">
        <v>80</v>
      </c>
      <c r="AW135" s="13" t="s">
        <v>33</v>
      </c>
      <c r="AX135" s="13" t="s">
        <v>72</v>
      </c>
      <c r="AY135" s="208" t="s">
        <v>171</v>
      </c>
    </row>
    <row r="136" spans="1:65" s="14" customFormat="1" ht="10.199999999999999">
      <c r="B136" s="209"/>
      <c r="C136" s="210"/>
      <c r="D136" s="200" t="s">
        <v>205</v>
      </c>
      <c r="E136" s="211" t="s">
        <v>19</v>
      </c>
      <c r="F136" s="212" t="s">
        <v>250</v>
      </c>
      <c r="G136" s="210"/>
      <c r="H136" s="213">
        <v>140.4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205</v>
      </c>
      <c r="AU136" s="219" t="s">
        <v>82</v>
      </c>
      <c r="AV136" s="14" t="s">
        <v>82</v>
      </c>
      <c r="AW136" s="14" t="s">
        <v>33</v>
      </c>
      <c r="AX136" s="14" t="s">
        <v>72</v>
      </c>
      <c r="AY136" s="219" t="s">
        <v>171</v>
      </c>
    </row>
    <row r="137" spans="1:65" s="15" customFormat="1" ht="10.199999999999999">
      <c r="B137" s="220"/>
      <c r="C137" s="221"/>
      <c r="D137" s="200" t="s">
        <v>205</v>
      </c>
      <c r="E137" s="222" t="s">
        <v>114</v>
      </c>
      <c r="F137" s="223" t="s">
        <v>208</v>
      </c>
      <c r="G137" s="221"/>
      <c r="H137" s="224">
        <v>140.4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205</v>
      </c>
      <c r="AU137" s="230" t="s">
        <v>82</v>
      </c>
      <c r="AV137" s="15" t="s">
        <v>177</v>
      </c>
      <c r="AW137" s="15" t="s">
        <v>33</v>
      </c>
      <c r="AX137" s="15" t="s">
        <v>80</v>
      </c>
      <c r="AY137" s="230" t="s">
        <v>171</v>
      </c>
    </row>
    <row r="138" spans="1:65" s="2" customFormat="1" ht="44.25" customHeight="1">
      <c r="A138" s="35"/>
      <c r="B138" s="36"/>
      <c r="C138" s="180" t="s">
        <v>251</v>
      </c>
      <c r="D138" s="180" t="s">
        <v>173</v>
      </c>
      <c r="E138" s="181" t="s">
        <v>252</v>
      </c>
      <c r="F138" s="182" t="s">
        <v>253</v>
      </c>
      <c r="G138" s="183" t="s">
        <v>246</v>
      </c>
      <c r="H138" s="184">
        <v>20.04</v>
      </c>
      <c r="I138" s="185"/>
      <c r="J138" s="186">
        <f>ROUND(I138*H138,2)</f>
        <v>0</v>
      </c>
      <c r="K138" s="182" t="s">
        <v>190</v>
      </c>
      <c r="L138" s="40"/>
      <c r="M138" s="187" t="s">
        <v>19</v>
      </c>
      <c r="N138" s="188" t="s">
        <v>43</v>
      </c>
      <c r="O138" s="65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177</v>
      </c>
      <c r="AT138" s="191" t="s">
        <v>173</v>
      </c>
      <c r="AU138" s="191" t="s">
        <v>82</v>
      </c>
      <c r="AY138" s="18" t="s">
        <v>171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80</v>
      </c>
      <c r="BK138" s="192">
        <f>ROUND(I138*H138,2)</f>
        <v>0</v>
      </c>
      <c r="BL138" s="18" t="s">
        <v>177</v>
      </c>
      <c r="BM138" s="191" t="s">
        <v>254</v>
      </c>
    </row>
    <row r="139" spans="1:65" s="2" customFormat="1" ht="10.199999999999999">
      <c r="A139" s="35"/>
      <c r="B139" s="36"/>
      <c r="C139" s="37"/>
      <c r="D139" s="193" t="s">
        <v>192</v>
      </c>
      <c r="E139" s="37"/>
      <c r="F139" s="194" t="s">
        <v>255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192</v>
      </c>
      <c r="AU139" s="18" t="s">
        <v>82</v>
      </c>
    </row>
    <row r="140" spans="1:65" s="13" customFormat="1" ht="10.199999999999999">
      <c r="B140" s="198"/>
      <c r="C140" s="199"/>
      <c r="D140" s="200" t="s">
        <v>205</v>
      </c>
      <c r="E140" s="201" t="s">
        <v>19</v>
      </c>
      <c r="F140" s="202" t="s">
        <v>256</v>
      </c>
      <c r="G140" s="199"/>
      <c r="H140" s="201" t="s">
        <v>19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205</v>
      </c>
      <c r="AU140" s="208" t="s">
        <v>82</v>
      </c>
      <c r="AV140" s="13" t="s">
        <v>80</v>
      </c>
      <c r="AW140" s="13" t="s">
        <v>33</v>
      </c>
      <c r="AX140" s="13" t="s">
        <v>72</v>
      </c>
      <c r="AY140" s="208" t="s">
        <v>171</v>
      </c>
    </row>
    <row r="141" spans="1:65" s="14" customFormat="1" ht="10.199999999999999">
      <c r="B141" s="209"/>
      <c r="C141" s="210"/>
      <c r="D141" s="200" t="s">
        <v>205</v>
      </c>
      <c r="E141" s="211" t="s">
        <v>19</v>
      </c>
      <c r="F141" s="212" t="s">
        <v>257</v>
      </c>
      <c r="G141" s="210"/>
      <c r="H141" s="213">
        <v>2.2799999999999998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205</v>
      </c>
      <c r="AU141" s="219" t="s">
        <v>82</v>
      </c>
      <c r="AV141" s="14" t="s">
        <v>82</v>
      </c>
      <c r="AW141" s="14" t="s">
        <v>33</v>
      </c>
      <c r="AX141" s="14" t="s">
        <v>72</v>
      </c>
      <c r="AY141" s="219" t="s">
        <v>171</v>
      </c>
    </row>
    <row r="142" spans="1:65" s="13" customFormat="1" ht="10.199999999999999">
      <c r="B142" s="198"/>
      <c r="C142" s="199"/>
      <c r="D142" s="200" t="s">
        <v>205</v>
      </c>
      <c r="E142" s="201" t="s">
        <v>19</v>
      </c>
      <c r="F142" s="202" t="s">
        <v>258</v>
      </c>
      <c r="G142" s="199"/>
      <c r="H142" s="201" t="s">
        <v>19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205</v>
      </c>
      <c r="AU142" s="208" t="s">
        <v>82</v>
      </c>
      <c r="AV142" s="13" t="s">
        <v>80</v>
      </c>
      <c r="AW142" s="13" t="s">
        <v>33</v>
      </c>
      <c r="AX142" s="13" t="s">
        <v>72</v>
      </c>
      <c r="AY142" s="208" t="s">
        <v>171</v>
      </c>
    </row>
    <row r="143" spans="1:65" s="14" customFormat="1" ht="10.199999999999999">
      <c r="B143" s="209"/>
      <c r="C143" s="210"/>
      <c r="D143" s="200" t="s">
        <v>205</v>
      </c>
      <c r="E143" s="211" t="s">
        <v>19</v>
      </c>
      <c r="F143" s="212" t="s">
        <v>259</v>
      </c>
      <c r="G143" s="210"/>
      <c r="H143" s="213">
        <v>17.760000000000002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205</v>
      </c>
      <c r="AU143" s="219" t="s">
        <v>82</v>
      </c>
      <c r="AV143" s="14" t="s">
        <v>82</v>
      </c>
      <c r="AW143" s="14" t="s">
        <v>33</v>
      </c>
      <c r="AX143" s="14" t="s">
        <v>72</v>
      </c>
      <c r="AY143" s="219" t="s">
        <v>171</v>
      </c>
    </row>
    <row r="144" spans="1:65" s="15" customFormat="1" ht="10.199999999999999">
      <c r="B144" s="220"/>
      <c r="C144" s="221"/>
      <c r="D144" s="200" t="s">
        <v>205</v>
      </c>
      <c r="E144" s="222" t="s">
        <v>117</v>
      </c>
      <c r="F144" s="223" t="s">
        <v>208</v>
      </c>
      <c r="G144" s="221"/>
      <c r="H144" s="224">
        <v>20.04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205</v>
      </c>
      <c r="AU144" s="230" t="s">
        <v>82</v>
      </c>
      <c r="AV144" s="15" t="s">
        <v>177</v>
      </c>
      <c r="AW144" s="15" t="s">
        <v>33</v>
      </c>
      <c r="AX144" s="15" t="s">
        <v>80</v>
      </c>
      <c r="AY144" s="230" t="s">
        <v>171</v>
      </c>
    </row>
    <row r="145" spans="1:65" s="2" customFormat="1" ht="44.25" customHeight="1">
      <c r="A145" s="35"/>
      <c r="B145" s="36"/>
      <c r="C145" s="180" t="s">
        <v>260</v>
      </c>
      <c r="D145" s="180" t="s">
        <v>173</v>
      </c>
      <c r="E145" s="181" t="s">
        <v>261</v>
      </c>
      <c r="F145" s="182" t="s">
        <v>262</v>
      </c>
      <c r="G145" s="183" t="s">
        <v>246</v>
      </c>
      <c r="H145" s="184">
        <v>16.265999999999998</v>
      </c>
      <c r="I145" s="185"/>
      <c r="J145" s="186">
        <f>ROUND(I145*H145,2)</f>
        <v>0</v>
      </c>
      <c r="K145" s="182" t="s">
        <v>190</v>
      </c>
      <c r="L145" s="40"/>
      <c r="M145" s="187" t="s">
        <v>19</v>
      </c>
      <c r="N145" s="188" t="s">
        <v>43</v>
      </c>
      <c r="O145" s="65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1" t="s">
        <v>177</v>
      </c>
      <c r="AT145" s="191" t="s">
        <v>173</v>
      </c>
      <c r="AU145" s="191" t="s">
        <v>82</v>
      </c>
      <c r="AY145" s="18" t="s">
        <v>171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80</v>
      </c>
      <c r="BK145" s="192">
        <f>ROUND(I145*H145,2)</f>
        <v>0</v>
      </c>
      <c r="BL145" s="18" t="s">
        <v>177</v>
      </c>
      <c r="BM145" s="191" t="s">
        <v>263</v>
      </c>
    </row>
    <row r="146" spans="1:65" s="2" customFormat="1" ht="10.199999999999999">
      <c r="A146" s="35"/>
      <c r="B146" s="36"/>
      <c r="C146" s="37"/>
      <c r="D146" s="193" t="s">
        <v>192</v>
      </c>
      <c r="E146" s="37"/>
      <c r="F146" s="194" t="s">
        <v>264</v>
      </c>
      <c r="G146" s="37"/>
      <c r="H146" s="37"/>
      <c r="I146" s="195"/>
      <c r="J146" s="37"/>
      <c r="K146" s="37"/>
      <c r="L146" s="40"/>
      <c r="M146" s="196"/>
      <c r="N146" s="19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192</v>
      </c>
      <c r="AU146" s="18" t="s">
        <v>82</v>
      </c>
    </row>
    <row r="147" spans="1:65" s="13" customFormat="1" ht="20.399999999999999">
      <c r="B147" s="198"/>
      <c r="C147" s="199"/>
      <c r="D147" s="200" t="s">
        <v>205</v>
      </c>
      <c r="E147" s="201" t="s">
        <v>19</v>
      </c>
      <c r="F147" s="202" t="s">
        <v>265</v>
      </c>
      <c r="G147" s="199"/>
      <c r="H147" s="201" t="s">
        <v>19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205</v>
      </c>
      <c r="AU147" s="208" t="s">
        <v>82</v>
      </c>
      <c r="AV147" s="13" t="s">
        <v>80</v>
      </c>
      <c r="AW147" s="13" t="s">
        <v>33</v>
      </c>
      <c r="AX147" s="13" t="s">
        <v>72</v>
      </c>
      <c r="AY147" s="208" t="s">
        <v>171</v>
      </c>
    </row>
    <row r="148" spans="1:65" s="14" customFormat="1" ht="10.199999999999999">
      <c r="B148" s="209"/>
      <c r="C148" s="210"/>
      <c r="D148" s="200" t="s">
        <v>205</v>
      </c>
      <c r="E148" s="211" t="s">
        <v>19</v>
      </c>
      <c r="F148" s="212" t="s">
        <v>266</v>
      </c>
      <c r="G148" s="210"/>
      <c r="H148" s="213">
        <v>16.265999999999998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205</v>
      </c>
      <c r="AU148" s="219" t="s">
        <v>82</v>
      </c>
      <c r="AV148" s="14" t="s">
        <v>82</v>
      </c>
      <c r="AW148" s="14" t="s">
        <v>33</v>
      </c>
      <c r="AX148" s="14" t="s">
        <v>72</v>
      </c>
      <c r="AY148" s="219" t="s">
        <v>171</v>
      </c>
    </row>
    <row r="149" spans="1:65" s="15" customFormat="1" ht="10.199999999999999">
      <c r="B149" s="220"/>
      <c r="C149" s="221"/>
      <c r="D149" s="200" t="s">
        <v>205</v>
      </c>
      <c r="E149" s="222" t="s">
        <v>121</v>
      </c>
      <c r="F149" s="223" t="s">
        <v>208</v>
      </c>
      <c r="G149" s="221"/>
      <c r="H149" s="224">
        <v>16.265999999999998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205</v>
      </c>
      <c r="AU149" s="230" t="s">
        <v>82</v>
      </c>
      <c r="AV149" s="15" t="s">
        <v>177</v>
      </c>
      <c r="AW149" s="15" t="s">
        <v>33</v>
      </c>
      <c r="AX149" s="15" t="s">
        <v>80</v>
      </c>
      <c r="AY149" s="230" t="s">
        <v>171</v>
      </c>
    </row>
    <row r="150" spans="1:65" s="2" customFormat="1" ht="44.25" customHeight="1">
      <c r="A150" s="35"/>
      <c r="B150" s="36"/>
      <c r="C150" s="180" t="s">
        <v>267</v>
      </c>
      <c r="D150" s="180" t="s">
        <v>173</v>
      </c>
      <c r="E150" s="181" t="s">
        <v>268</v>
      </c>
      <c r="F150" s="182" t="s">
        <v>269</v>
      </c>
      <c r="G150" s="183" t="s">
        <v>246</v>
      </c>
      <c r="H150" s="184">
        <v>0.32600000000000001</v>
      </c>
      <c r="I150" s="185"/>
      <c r="J150" s="186">
        <f>ROUND(I150*H150,2)</f>
        <v>0</v>
      </c>
      <c r="K150" s="182" t="s">
        <v>190</v>
      </c>
      <c r="L150" s="40"/>
      <c r="M150" s="187" t="s">
        <v>19</v>
      </c>
      <c r="N150" s="188" t="s">
        <v>43</v>
      </c>
      <c r="O150" s="65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177</v>
      </c>
      <c r="AT150" s="191" t="s">
        <v>173</v>
      </c>
      <c r="AU150" s="191" t="s">
        <v>82</v>
      </c>
      <c r="AY150" s="18" t="s">
        <v>171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80</v>
      </c>
      <c r="BK150" s="192">
        <f>ROUND(I150*H150,2)</f>
        <v>0</v>
      </c>
      <c r="BL150" s="18" t="s">
        <v>177</v>
      </c>
      <c r="BM150" s="191" t="s">
        <v>270</v>
      </c>
    </row>
    <row r="151" spans="1:65" s="2" customFormat="1" ht="10.199999999999999">
      <c r="A151" s="35"/>
      <c r="B151" s="36"/>
      <c r="C151" s="37"/>
      <c r="D151" s="193" t="s">
        <v>192</v>
      </c>
      <c r="E151" s="37"/>
      <c r="F151" s="194" t="s">
        <v>271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192</v>
      </c>
      <c r="AU151" s="18" t="s">
        <v>82</v>
      </c>
    </row>
    <row r="152" spans="1:65" s="14" customFormat="1" ht="10.199999999999999">
      <c r="B152" s="209"/>
      <c r="C152" s="210"/>
      <c r="D152" s="200" t="s">
        <v>205</v>
      </c>
      <c r="E152" s="211" t="s">
        <v>19</v>
      </c>
      <c r="F152" s="212" t="s">
        <v>272</v>
      </c>
      <c r="G152" s="210"/>
      <c r="H152" s="213">
        <v>0.32600000000000001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205</v>
      </c>
      <c r="AU152" s="219" t="s">
        <v>82</v>
      </c>
      <c r="AV152" s="14" t="s">
        <v>82</v>
      </c>
      <c r="AW152" s="14" t="s">
        <v>33</v>
      </c>
      <c r="AX152" s="14" t="s">
        <v>72</v>
      </c>
      <c r="AY152" s="219" t="s">
        <v>171</v>
      </c>
    </row>
    <row r="153" spans="1:65" s="15" customFormat="1" ht="10.199999999999999">
      <c r="B153" s="220"/>
      <c r="C153" s="221"/>
      <c r="D153" s="200" t="s">
        <v>205</v>
      </c>
      <c r="E153" s="222" t="s">
        <v>124</v>
      </c>
      <c r="F153" s="223" t="s">
        <v>208</v>
      </c>
      <c r="G153" s="221"/>
      <c r="H153" s="224">
        <v>0.32600000000000001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205</v>
      </c>
      <c r="AU153" s="230" t="s">
        <v>82</v>
      </c>
      <c r="AV153" s="15" t="s">
        <v>177</v>
      </c>
      <c r="AW153" s="15" t="s">
        <v>33</v>
      </c>
      <c r="AX153" s="15" t="s">
        <v>80</v>
      </c>
      <c r="AY153" s="230" t="s">
        <v>171</v>
      </c>
    </row>
    <row r="154" spans="1:65" s="2" customFormat="1" ht="44.25" customHeight="1">
      <c r="A154" s="35"/>
      <c r="B154" s="36"/>
      <c r="C154" s="180" t="s">
        <v>273</v>
      </c>
      <c r="D154" s="180" t="s">
        <v>173</v>
      </c>
      <c r="E154" s="181" t="s">
        <v>274</v>
      </c>
      <c r="F154" s="182" t="s">
        <v>275</v>
      </c>
      <c r="G154" s="183" t="s">
        <v>246</v>
      </c>
      <c r="H154" s="184">
        <v>83.2</v>
      </c>
      <c r="I154" s="185"/>
      <c r="J154" s="186">
        <f>ROUND(I154*H154,2)</f>
        <v>0</v>
      </c>
      <c r="K154" s="182" t="s">
        <v>190</v>
      </c>
      <c r="L154" s="40"/>
      <c r="M154" s="187" t="s">
        <v>19</v>
      </c>
      <c r="N154" s="188" t="s">
        <v>43</v>
      </c>
      <c r="O154" s="65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1" t="s">
        <v>177</v>
      </c>
      <c r="AT154" s="191" t="s">
        <v>173</v>
      </c>
      <c r="AU154" s="191" t="s">
        <v>82</v>
      </c>
      <c r="AY154" s="18" t="s">
        <v>171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80</v>
      </c>
      <c r="BK154" s="192">
        <f>ROUND(I154*H154,2)</f>
        <v>0</v>
      </c>
      <c r="BL154" s="18" t="s">
        <v>177</v>
      </c>
      <c r="BM154" s="191" t="s">
        <v>276</v>
      </c>
    </row>
    <row r="155" spans="1:65" s="2" customFormat="1" ht="10.199999999999999">
      <c r="A155" s="35"/>
      <c r="B155" s="36"/>
      <c r="C155" s="37"/>
      <c r="D155" s="193" t="s">
        <v>192</v>
      </c>
      <c r="E155" s="37"/>
      <c r="F155" s="194" t="s">
        <v>277</v>
      </c>
      <c r="G155" s="37"/>
      <c r="H155" s="37"/>
      <c r="I155" s="195"/>
      <c r="J155" s="37"/>
      <c r="K155" s="37"/>
      <c r="L155" s="40"/>
      <c r="M155" s="196"/>
      <c r="N155" s="197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192</v>
      </c>
      <c r="AU155" s="18" t="s">
        <v>82</v>
      </c>
    </row>
    <row r="156" spans="1:65" s="2" customFormat="1" ht="19.2">
      <c r="A156" s="35"/>
      <c r="B156" s="36"/>
      <c r="C156" s="37"/>
      <c r="D156" s="200" t="s">
        <v>233</v>
      </c>
      <c r="E156" s="37"/>
      <c r="F156" s="231" t="s">
        <v>278</v>
      </c>
      <c r="G156" s="37"/>
      <c r="H156" s="37"/>
      <c r="I156" s="195"/>
      <c r="J156" s="37"/>
      <c r="K156" s="37"/>
      <c r="L156" s="40"/>
      <c r="M156" s="196"/>
      <c r="N156" s="19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233</v>
      </c>
      <c r="AU156" s="18" t="s">
        <v>82</v>
      </c>
    </row>
    <row r="157" spans="1:65" s="13" customFormat="1" ht="10.199999999999999">
      <c r="B157" s="198"/>
      <c r="C157" s="199"/>
      <c r="D157" s="200" t="s">
        <v>205</v>
      </c>
      <c r="E157" s="201" t="s">
        <v>19</v>
      </c>
      <c r="F157" s="202" t="s">
        <v>279</v>
      </c>
      <c r="G157" s="199"/>
      <c r="H157" s="201" t="s">
        <v>19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205</v>
      </c>
      <c r="AU157" s="208" t="s">
        <v>82</v>
      </c>
      <c r="AV157" s="13" t="s">
        <v>80</v>
      </c>
      <c r="AW157" s="13" t="s">
        <v>33</v>
      </c>
      <c r="AX157" s="13" t="s">
        <v>72</v>
      </c>
      <c r="AY157" s="208" t="s">
        <v>171</v>
      </c>
    </row>
    <row r="158" spans="1:65" s="14" customFormat="1" ht="10.199999999999999">
      <c r="B158" s="209"/>
      <c r="C158" s="210"/>
      <c r="D158" s="200" t="s">
        <v>205</v>
      </c>
      <c r="E158" s="211" t="s">
        <v>19</v>
      </c>
      <c r="F158" s="212" t="s">
        <v>280</v>
      </c>
      <c r="G158" s="210"/>
      <c r="H158" s="213">
        <v>83.2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205</v>
      </c>
      <c r="AU158" s="219" t="s">
        <v>82</v>
      </c>
      <c r="AV158" s="14" t="s">
        <v>82</v>
      </c>
      <c r="AW158" s="14" t="s">
        <v>33</v>
      </c>
      <c r="AX158" s="14" t="s">
        <v>72</v>
      </c>
      <c r="AY158" s="219" t="s">
        <v>171</v>
      </c>
    </row>
    <row r="159" spans="1:65" s="15" customFormat="1" ht="10.199999999999999">
      <c r="B159" s="220"/>
      <c r="C159" s="221"/>
      <c r="D159" s="200" t="s">
        <v>205</v>
      </c>
      <c r="E159" s="222" t="s">
        <v>19</v>
      </c>
      <c r="F159" s="223" t="s">
        <v>208</v>
      </c>
      <c r="G159" s="221"/>
      <c r="H159" s="224">
        <v>83.2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205</v>
      </c>
      <c r="AU159" s="230" t="s">
        <v>82</v>
      </c>
      <c r="AV159" s="15" t="s">
        <v>177</v>
      </c>
      <c r="AW159" s="15" t="s">
        <v>33</v>
      </c>
      <c r="AX159" s="15" t="s">
        <v>80</v>
      </c>
      <c r="AY159" s="230" t="s">
        <v>171</v>
      </c>
    </row>
    <row r="160" spans="1:65" s="2" customFormat="1" ht="24.15" customHeight="1">
      <c r="A160" s="35"/>
      <c r="B160" s="36"/>
      <c r="C160" s="180" t="s">
        <v>281</v>
      </c>
      <c r="D160" s="180" t="s">
        <v>173</v>
      </c>
      <c r="E160" s="181" t="s">
        <v>282</v>
      </c>
      <c r="F160" s="182" t="s">
        <v>283</v>
      </c>
      <c r="G160" s="183" t="s">
        <v>197</v>
      </c>
      <c r="H160" s="184">
        <v>83.2</v>
      </c>
      <c r="I160" s="185"/>
      <c r="J160" s="186">
        <f>ROUND(I160*H160,2)</f>
        <v>0</v>
      </c>
      <c r="K160" s="182" t="s">
        <v>190</v>
      </c>
      <c r="L160" s="40"/>
      <c r="M160" s="187" t="s">
        <v>19</v>
      </c>
      <c r="N160" s="188" t="s">
        <v>43</v>
      </c>
      <c r="O160" s="6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177</v>
      </c>
      <c r="AT160" s="191" t="s">
        <v>173</v>
      </c>
      <c r="AU160" s="191" t="s">
        <v>82</v>
      </c>
      <c r="AY160" s="18" t="s">
        <v>171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80</v>
      </c>
      <c r="BK160" s="192">
        <f>ROUND(I160*H160,2)</f>
        <v>0</v>
      </c>
      <c r="BL160" s="18" t="s">
        <v>177</v>
      </c>
      <c r="BM160" s="191" t="s">
        <v>284</v>
      </c>
    </row>
    <row r="161" spans="1:65" s="2" customFormat="1" ht="10.199999999999999">
      <c r="A161" s="35"/>
      <c r="B161" s="36"/>
      <c r="C161" s="37"/>
      <c r="D161" s="193" t="s">
        <v>192</v>
      </c>
      <c r="E161" s="37"/>
      <c r="F161" s="194" t="s">
        <v>285</v>
      </c>
      <c r="G161" s="37"/>
      <c r="H161" s="37"/>
      <c r="I161" s="195"/>
      <c r="J161" s="37"/>
      <c r="K161" s="37"/>
      <c r="L161" s="40"/>
      <c r="M161" s="196"/>
      <c r="N161" s="19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192</v>
      </c>
      <c r="AU161" s="18" t="s">
        <v>82</v>
      </c>
    </row>
    <row r="162" spans="1:65" s="2" customFormat="1" ht="62.7" customHeight="1">
      <c r="A162" s="35"/>
      <c r="B162" s="36"/>
      <c r="C162" s="180" t="s">
        <v>286</v>
      </c>
      <c r="D162" s="180" t="s">
        <v>173</v>
      </c>
      <c r="E162" s="181" t="s">
        <v>287</v>
      </c>
      <c r="F162" s="182" t="s">
        <v>288</v>
      </c>
      <c r="G162" s="183" t="s">
        <v>246</v>
      </c>
      <c r="H162" s="184">
        <v>177.03200000000001</v>
      </c>
      <c r="I162" s="185"/>
      <c r="J162" s="186">
        <f>ROUND(I162*H162,2)</f>
        <v>0</v>
      </c>
      <c r="K162" s="182" t="s">
        <v>190</v>
      </c>
      <c r="L162" s="40"/>
      <c r="M162" s="187" t="s">
        <v>19</v>
      </c>
      <c r="N162" s="188" t="s">
        <v>43</v>
      </c>
      <c r="O162" s="6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177</v>
      </c>
      <c r="AT162" s="191" t="s">
        <v>173</v>
      </c>
      <c r="AU162" s="191" t="s">
        <v>82</v>
      </c>
      <c r="AY162" s="18" t="s">
        <v>171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80</v>
      </c>
      <c r="BK162" s="192">
        <f>ROUND(I162*H162,2)</f>
        <v>0</v>
      </c>
      <c r="BL162" s="18" t="s">
        <v>177</v>
      </c>
      <c r="BM162" s="191" t="s">
        <v>289</v>
      </c>
    </row>
    <row r="163" spans="1:65" s="2" customFormat="1" ht="10.199999999999999">
      <c r="A163" s="35"/>
      <c r="B163" s="36"/>
      <c r="C163" s="37"/>
      <c r="D163" s="193" t="s">
        <v>192</v>
      </c>
      <c r="E163" s="37"/>
      <c r="F163" s="194" t="s">
        <v>290</v>
      </c>
      <c r="G163" s="37"/>
      <c r="H163" s="37"/>
      <c r="I163" s="195"/>
      <c r="J163" s="37"/>
      <c r="K163" s="37"/>
      <c r="L163" s="40"/>
      <c r="M163" s="196"/>
      <c r="N163" s="197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192</v>
      </c>
      <c r="AU163" s="18" t="s">
        <v>82</v>
      </c>
    </row>
    <row r="164" spans="1:65" s="14" customFormat="1" ht="10.199999999999999">
      <c r="B164" s="209"/>
      <c r="C164" s="210"/>
      <c r="D164" s="200" t="s">
        <v>205</v>
      </c>
      <c r="E164" s="211" t="s">
        <v>19</v>
      </c>
      <c r="F164" s="212" t="s">
        <v>291</v>
      </c>
      <c r="G164" s="210"/>
      <c r="H164" s="213">
        <v>177.03200000000001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205</v>
      </c>
      <c r="AU164" s="219" t="s">
        <v>82</v>
      </c>
      <c r="AV164" s="14" t="s">
        <v>82</v>
      </c>
      <c r="AW164" s="14" t="s">
        <v>33</v>
      </c>
      <c r="AX164" s="14" t="s">
        <v>72</v>
      </c>
      <c r="AY164" s="219" t="s">
        <v>171</v>
      </c>
    </row>
    <row r="165" spans="1:65" s="15" customFormat="1" ht="10.199999999999999">
      <c r="B165" s="220"/>
      <c r="C165" s="221"/>
      <c r="D165" s="200" t="s">
        <v>205</v>
      </c>
      <c r="E165" s="222" t="s">
        <v>19</v>
      </c>
      <c r="F165" s="223" t="s">
        <v>208</v>
      </c>
      <c r="G165" s="221"/>
      <c r="H165" s="224">
        <v>177.03200000000001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205</v>
      </c>
      <c r="AU165" s="230" t="s">
        <v>82</v>
      </c>
      <c r="AV165" s="15" t="s">
        <v>177</v>
      </c>
      <c r="AW165" s="15" t="s">
        <v>33</v>
      </c>
      <c r="AX165" s="15" t="s">
        <v>80</v>
      </c>
      <c r="AY165" s="230" t="s">
        <v>171</v>
      </c>
    </row>
    <row r="166" spans="1:65" s="2" customFormat="1" ht="66.75" customHeight="1">
      <c r="A166" s="35"/>
      <c r="B166" s="36"/>
      <c r="C166" s="180" t="s">
        <v>7</v>
      </c>
      <c r="D166" s="180" t="s">
        <v>173</v>
      </c>
      <c r="E166" s="181" t="s">
        <v>292</v>
      </c>
      <c r="F166" s="182" t="s">
        <v>293</v>
      </c>
      <c r="G166" s="183" t="s">
        <v>246</v>
      </c>
      <c r="H166" s="184">
        <v>885.16</v>
      </c>
      <c r="I166" s="185"/>
      <c r="J166" s="186">
        <f>ROUND(I166*H166,2)</f>
        <v>0</v>
      </c>
      <c r="K166" s="182" t="s">
        <v>190</v>
      </c>
      <c r="L166" s="40"/>
      <c r="M166" s="187" t="s">
        <v>19</v>
      </c>
      <c r="N166" s="188" t="s">
        <v>43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177</v>
      </c>
      <c r="AT166" s="191" t="s">
        <v>173</v>
      </c>
      <c r="AU166" s="191" t="s">
        <v>82</v>
      </c>
      <c r="AY166" s="18" t="s">
        <v>171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80</v>
      </c>
      <c r="BK166" s="192">
        <f>ROUND(I166*H166,2)</f>
        <v>0</v>
      </c>
      <c r="BL166" s="18" t="s">
        <v>177</v>
      </c>
      <c r="BM166" s="191" t="s">
        <v>294</v>
      </c>
    </row>
    <row r="167" spans="1:65" s="2" customFormat="1" ht="10.199999999999999">
      <c r="A167" s="35"/>
      <c r="B167" s="36"/>
      <c r="C167" s="37"/>
      <c r="D167" s="193" t="s">
        <v>192</v>
      </c>
      <c r="E167" s="37"/>
      <c r="F167" s="194" t="s">
        <v>295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192</v>
      </c>
      <c r="AU167" s="18" t="s">
        <v>82</v>
      </c>
    </row>
    <row r="168" spans="1:65" s="14" customFormat="1" ht="10.199999999999999">
      <c r="B168" s="209"/>
      <c r="C168" s="210"/>
      <c r="D168" s="200" t="s">
        <v>205</v>
      </c>
      <c r="E168" s="211" t="s">
        <v>19</v>
      </c>
      <c r="F168" s="212" t="s">
        <v>296</v>
      </c>
      <c r="G168" s="210"/>
      <c r="H168" s="213">
        <v>885.16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205</v>
      </c>
      <c r="AU168" s="219" t="s">
        <v>82</v>
      </c>
      <c r="AV168" s="14" t="s">
        <v>82</v>
      </c>
      <c r="AW168" s="14" t="s">
        <v>33</v>
      </c>
      <c r="AX168" s="14" t="s">
        <v>72</v>
      </c>
      <c r="AY168" s="219" t="s">
        <v>171</v>
      </c>
    </row>
    <row r="169" spans="1:65" s="15" customFormat="1" ht="10.199999999999999">
      <c r="B169" s="220"/>
      <c r="C169" s="221"/>
      <c r="D169" s="200" t="s">
        <v>205</v>
      </c>
      <c r="E169" s="222" t="s">
        <v>19</v>
      </c>
      <c r="F169" s="223" t="s">
        <v>208</v>
      </c>
      <c r="G169" s="221"/>
      <c r="H169" s="224">
        <v>885.16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205</v>
      </c>
      <c r="AU169" s="230" t="s">
        <v>82</v>
      </c>
      <c r="AV169" s="15" t="s">
        <v>177</v>
      </c>
      <c r="AW169" s="15" t="s">
        <v>33</v>
      </c>
      <c r="AX169" s="15" t="s">
        <v>80</v>
      </c>
      <c r="AY169" s="230" t="s">
        <v>171</v>
      </c>
    </row>
    <row r="170" spans="1:65" s="2" customFormat="1" ht="44.25" customHeight="1">
      <c r="A170" s="35"/>
      <c r="B170" s="36"/>
      <c r="C170" s="180" t="s">
        <v>297</v>
      </c>
      <c r="D170" s="180" t="s">
        <v>173</v>
      </c>
      <c r="E170" s="181" t="s">
        <v>298</v>
      </c>
      <c r="F170" s="182" t="s">
        <v>299</v>
      </c>
      <c r="G170" s="183" t="s">
        <v>300</v>
      </c>
      <c r="H170" s="184">
        <v>318.65800000000002</v>
      </c>
      <c r="I170" s="185"/>
      <c r="J170" s="186">
        <f>ROUND(I170*H170,2)</f>
        <v>0</v>
      </c>
      <c r="K170" s="182" t="s">
        <v>190</v>
      </c>
      <c r="L170" s="40"/>
      <c r="M170" s="187" t="s">
        <v>19</v>
      </c>
      <c r="N170" s="188" t="s">
        <v>43</v>
      </c>
      <c r="O170" s="65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177</v>
      </c>
      <c r="AT170" s="191" t="s">
        <v>173</v>
      </c>
      <c r="AU170" s="191" t="s">
        <v>82</v>
      </c>
      <c r="AY170" s="18" t="s">
        <v>171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80</v>
      </c>
      <c r="BK170" s="192">
        <f>ROUND(I170*H170,2)</f>
        <v>0</v>
      </c>
      <c r="BL170" s="18" t="s">
        <v>177</v>
      </c>
      <c r="BM170" s="191" t="s">
        <v>301</v>
      </c>
    </row>
    <row r="171" spans="1:65" s="2" customFormat="1" ht="10.199999999999999">
      <c r="A171" s="35"/>
      <c r="B171" s="36"/>
      <c r="C171" s="37"/>
      <c r="D171" s="193" t="s">
        <v>192</v>
      </c>
      <c r="E171" s="37"/>
      <c r="F171" s="194" t="s">
        <v>302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192</v>
      </c>
      <c r="AU171" s="18" t="s">
        <v>82</v>
      </c>
    </row>
    <row r="172" spans="1:65" s="14" customFormat="1" ht="10.199999999999999">
      <c r="B172" s="209"/>
      <c r="C172" s="210"/>
      <c r="D172" s="200" t="s">
        <v>205</v>
      </c>
      <c r="E172" s="211" t="s">
        <v>19</v>
      </c>
      <c r="F172" s="212" t="s">
        <v>303</v>
      </c>
      <c r="G172" s="210"/>
      <c r="H172" s="213">
        <v>318.65800000000002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205</v>
      </c>
      <c r="AU172" s="219" t="s">
        <v>82</v>
      </c>
      <c r="AV172" s="14" t="s">
        <v>82</v>
      </c>
      <c r="AW172" s="14" t="s">
        <v>33</v>
      </c>
      <c r="AX172" s="14" t="s">
        <v>80</v>
      </c>
      <c r="AY172" s="219" t="s">
        <v>171</v>
      </c>
    </row>
    <row r="173" spans="1:65" s="2" customFormat="1" ht="44.25" customHeight="1">
      <c r="A173" s="35"/>
      <c r="B173" s="36"/>
      <c r="C173" s="180" t="s">
        <v>304</v>
      </c>
      <c r="D173" s="180" t="s">
        <v>173</v>
      </c>
      <c r="E173" s="181" t="s">
        <v>305</v>
      </c>
      <c r="F173" s="182" t="s">
        <v>306</v>
      </c>
      <c r="G173" s="183" t="s">
        <v>246</v>
      </c>
      <c r="H173" s="184">
        <v>64.05</v>
      </c>
      <c r="I173" s="185"/>
      <c r="J173" s="186">
        <f>ROUND(I173*H173,2)</f>
        <v>0</v>
      </c>
      <c r="K173" s="182" t="s">
        <v>190</v>
      </c>
      <c r="L173" s="40"/>
      <c r="M173" s="187" t="s">
        <v>19</v>
      </c>
      <c r="N173" s="188" t="s">
        <v>43</v>
      </c>
      <c r="O173" s="65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177</v>
      </c>
      <c r="AT173" s="191" t="s">
        <v>173</v>
      </c>
      <c r="AU173" s="191" t="s">
        <v>82</v>
      </c>
      <c r="AY173" s="18" t="s">
        <v>171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80</v>
      </c>
      <c r="BK173" s="192">
        <f>ROUND(I173*H173,2)</f>
        <v>0</v>
      </c>
      <c r="BL173" s="18" t="s">
        <v>177</v>
      </c>
      <c r="BM173" s="191" t="s">
        <v>307</v>
      </c>
    </row>
    <row r="174" spans="1:65" s="2" customFormat="1" ht="10.199999999999999">
      <c r="A174" s="35"/>
      <c r="B174" s="36"/>
      <c r="C174" s="37"/>
      <c r="D174" s="193" t="s">
        <v>192</v>
      </c>
      <c r="E174" s="37"/>
      <c r="F174" s="194" t="s">
        <v>308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192</v>
      </c>
      <c r="AU174" s="18" t="s">
        <v>82</v>
      </c>
    </row>
    <row r="175" spans="1:65" s="2" customFormat="1" ht="19.2">
      <c r="A175" s="35"/>
      <c r="B175" s="36"/>
      <c r="C175" s="37"/>
      <c r="D175" s="200" t="s">
        <v>233</v>
      </c>
      <c r="E175" s="37"/>
      <c r="F175" s="231" t="s">
        <v>309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233</v>
      </c>
      <c r="AU175" s="18" t="s">
        <v>82</v>
      </c>
    </row>
    <row r="176" spans="1:65" s="13" customFormat="1" ht="10.199999999999999">
      <c r="B176" s="198"/>
      <c r="C176" s="199"/>
      <c r="D176" s="200" t="s">
        <v>205</v>
      </c>
      <c r="E176" s="201" t="s">
        <v>19</v>
      </c>
      <c r="F176" s="202" t="s">
        <v>310</v>
      </c>
      <c r="G176" s="199"/>
      <c r="H176" s="201" t="s">
        <v>19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205</v>
      </c>
      <c r="AU176" s="208" t="s">
        <v>82</v>
      </c>
      <c r="AV176" s="13" t="s">
        <v>80</v>
      </c>
      <c r="AW176" s="13" t="s">
        <v>33</v>
      </c>
      <c r="AX176" s="13" t="s">
        <v>72</v>
      </c>
      <c r="AY176" s="208" t="s">
        <v>171</v>
      </c>
    </row>
    <row r="177" spans="1:65" s="14" customFormat="1" ht="10.199999999999999">
      <c r="B177" s="209"/>
      <c r="C177" s="210"/>
      <c r="D177" s="200" t="s">
        <v>205</v>
      </c>
      <c r="E177" s="211" t="s">
        <v>19</v>
      </c>
      <c r="F177" s="212" t="s">
        <v>311</v>
      </c>
      <c r="G177" s="210"/>
      <c r="H177" s="213">
        <v>58.5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205</v>
      </c>
      <c r="AU177" s="219" t="s">
        <v>82</v>
      </c>
      <c r="AV177" s="14" t="s">
        <v>82</v>
      </c>
      <c r="AW177" s="14" t="s">
        <v>33</v>
      </c>
      <c r="AX177" s="14" t="s">
        <v>72</v>
      </c>
      <c r="AY177" s="219" t="s">
        <v>171</v>
      </c>
    </row>
    <row r="178" spans="1:65" s="13" customFormat="1" ht="10.199999999999999">
      <c r="B178" s="198"/>
      <c r="C178" s="199"/>
      <c r="D178" s="200" t="s">
        <v>205</v>
      </c>
      <c r="E178" s="201" t="s">
        <v>19</v>
      </c>
      <c r="F178" s="202" t="s">
        <v>312</v>
      </c>
      <c r="G178" s="199"/>
      <c r="H178" s="201" t="s">
        <v>19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205</v>
      </c>
      <c r="AU178" s="208" t="s">
        <v>82</v>
      </c>
      <c r="AV178" s="13" t="s">
        <v>80</v>
      </c>
      <c r="AW178" s="13" t="s">
        <v>33</v>
      </c>
      <c r="AX178" s="13" t="s">
        <v>72</v>
      </c>
      <c r="AY178" s="208" t="s">
        <v>171</v>
      </c>
    </row>
    <row r="179" spans="1:65" s="14" customFormat="1" ht="10.199999999999999">
      <c r="B179" s="209"/>
      <c r="C179" s="210"/>
      <c r="D179" s="200" t="s">
        <v>205</v>
      </c>
      <c r="E179" s="211" t="s">
        <v>19</v>
      </c>
      <c r="F179" s="212" t="s">
        <v>313</v>
      </c>
      <c r="G179" s="210"/>
      <c r="H179" s="213">
        <v>5.55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205</v>
      </c>
      <c r="AU179" s="219" t="s">
        <v>82</v>
      </c>
      <c r="AV179" s="14" t="s">
        <v>82</v>
      </c>
      <c r="AW179" s="14" t="s">
        <v>33</v>
      </c>
      <c r="AX179" s="14" t="s">
        <v>72</v>
      </c>
      <c r="AY179" s="219" t="s">
        <v>171</v>
      </c>
    </row>
    <row r="180" spans="1:65" s="15" customFormat="1" ht="10.199999999999999">
      <c r="B180" s="220"/>
      <c r="C180" s="221"/>
      <c r="D180" s="200" t="s">
        <v>205</v>
      </c>
      <c r="E180" s="222" t="s">
        <v>19</v>
      </c>
      <c r="F180" s="223" t="s">
        <v>208</v>
      </c>
      <c r="G180" s="221"/>
      <c r="H180" s="224">
        <v>64.05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205</v>
      </c>
      <c r="AU180" s="230" t="s">
        <v>82</v>
      </c>
      <c r="AV180" s="15" t="s">
        <v>177</v>
      </c>
      <c r="AW180" s="15" t="s">
        <v>33</v>
      </c>
      <c r="AX180" s="15" t="s">
        <v>80</v>
      </c>
      <c r="AY180" s="230" t="s">
        <v>171</v>
      </c>
    </row>
    <row r="181" spans="1:65" s="2" customFormat="1" ht="16.5" customHeight="1">
      <c r="A181" s="35"/>
      <c r="B181" s="36"/>
      <c r="C181" s="232" t="s">
        <v>314</v>
      </c>
      <c r="D181" s="232" t="s">
        <v>315</v>
      </c>
      <c r="E181" s="233" t="s">
        <v>316</v>
      </c>
      <c r="F181" s="234" t="s">
        <v>317</v>
      </c>
      <c r="G181" s="235" t="s">
        <v>300</v>
      </c>
      <c r="H181" s="236">
        <v>128.1</v>
      </c>
      <c r="I181" s="237"/>
      <c r="J181" s="238">
        <f>ROUND(I181*H181,2)</f>
        <v>0</v>
      </c>
      <c r="K181" s="234" t="s">
        <v>318</v>
      </c>
      <c r="L181" s="239"/>
      <c r="M181" s="240" t="s">
        <v>19</v>
      </c>
      <c r="N181" s="241" t="s">
        <v>43</v>
      </c>
      <c r="O181" s="65"/>
      <c r="P181" s="189">
        <f>O181*H181</f>
        <v>0</v>
      </c>
      <c r="Q181" s="189">
        <v>1</v>
      </c>
      <c r="R181" s="189">
        <f>Q181*H181</f>
        <v>128.1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214</v>
      </c>
      <c r="AT181" s="191" t="s">
        <v>315</v>
      </c>
      <c r="AU181" s="191" t="s">
        <v>82</v>
      </c>
      <c r="AY181" s="18" t="s">
        <v>171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80</v>
      </c>
      <c r="BK181" s="192">
        <f>ROUND(I181*H181,2)</f>
        <v>0</v>
      </c>
      <c r="BL181" s="18" t="s">
        <v>177</v>
      </c>
      <c r="BM181" s="191" t="s">
        <v>319</v>
      </c>
    </row>
    <row r="182" spans="1:65" s="14" customFormat="1" ht="10.199999999999999">
      <c r="B182" s="209"/>
      <c r="C182" s="210"/>
      <c r="D182" s="200" t="s">
        <v>205</v>
      </c>
      <c r="E182" s="211" t="s">
        <v>19</v>
      </c>
      <c r="F182" s="212" t="s">
        <v>320</v>
      </c>
      <c r="G182" s="210"/>
      <c r="H182" s="213">
        <v>128.1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205</v>
      </c>
      <c r="AU182" s="219" t="s">
        <v>82</v>
      </c>
      <c r="AV182" s="14" t="s">
        <v>82</v>
      </c>
      <c r="AW182" s="14" t="s">
        <v>33</v>
      </c>
      <c r="AX182" s="14" t="s">
        <v>72</v>
      </c>
      <c r="AY182" s="219" t="s">
        <v>171</v>
      </c>
    </row>
    <row r="183" spans="1:65" s="15" customFormat="1" ht="10.199999999999999">
      <c r="B183" s="220"/>
      <c r="C183" s="221"/>
      <c r="D183" s="200" t="s">
        <v>205</v>
      </c>
      <c r="E183" s="222" t="s">
        <v>19</v>
      </c>
      <c r="F183" s="223" t="s">
        <v>208</v>
      </c>
      <c r="G183" s="221"/>
      <c r="H183" s="224">
        <v>128.1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205</v>
      </c>
      <c r="AU183" s="230" t="s">
        <v>82</v>
      </c>
      <c r="AV183" s="15" t="s">
        <v>177</v>
      </c>
      <c r="AW183" s="15" t="s">
        <v>33</v>
      </c>
      <c r="AX183" s="15" t="s">
        <v>80</v>
      </c>
      <c r="AY183" s="230" t="s">
        <v>171</v>
      </c>
    </row>
    <row r="184" spans="1:65" s="2" customFormat="1" ht="66.75" customHeight="1">
      <c r="A184" s="35"/>
      <c r="B184" s="36"/>
      <c r="C184" s="180" t="s">
        <v>321</v>
      </c>
      <c r="D184" s="180" t="s">
        <v>173</v>
      </c>
      <c r="E184" s="181" t="s">
        <v>322</v>
      </c>
      <c r="F184" s="182" t="s">
        <v>323</v>
      </c>
      <c r="G184" s="183" t="s">
        <v>246</v>
      </c>
      <c r="H184" s="184">
        <v>9.99</v>
      </c>
      <c r="I184" s="185"/>
      <c r="J184" s="186">
        <f>ROUND(I184*H184,2)</f>
        <v>0</v>
      </c>
      <c r="K184" s="182" t="s">
        <v>324</v>
      </c>
      <c r="L184" s="40"/>
      <c r="M184" s="187" t="s">
        <v>19</v>
      </c>
      <c r="N184" s="188" t="s">
        <v>43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177</v>
      </c>
      <c r="AT184" s="191" t="s">
        <v>173</v>
      </c>
      <c r="AU184" s="191" t="s">
        <v>82</v>
      </c>
      <c r="AY184" s="18" t="s">
        <v>171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80</v>
      </c>
      <c r="BK184" s="192">
        <f>ROUND(I184*H184,2)</f>
        <v>0</v>
      </c>
      <c r="BL184" s="18" t="s">
        <v>177</v>
      </c>
      <c r="BM184" s="191" t="s">
        <v>325</v>
      </c>
    </row>
    <row r="185" spans="1:65" s="2" customFormat="1" ht="10.199999999999999">
      <c r="A185" s="35"/>
      <c r="B185" s="36"/>
      <c r="C185" s="37"/>
      <c r="D185" s="193" t="s">
        <v>192</v>
      </c>
      <c r="E185" s="37"/>
      <c r="F185" s="194" t="s">
        <v>326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192</v>
      </c>
      <c r="AU185" s="18" t="s">
        <v>82</v>
      </c>
    </row>
    <row r="186" spans="1:65" s="14" customFormat="1" ht="10.199999999999999">
      <c r="B186" s="209"/>
      <c r="C186" s="210"/>
      <c r="D186" s="200" t="s">
        <v>205</v>
      </c>
      <c r="E186" s="211" t="s">
        <v>19</v>
      </c>
      <c r="F186" s="212" t="s">
        <v>327</v>
      </c>
      <c r="G186" s="210"/>
      <c r="H186" s="213">
        <v>9.99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205</v>
      </c>
      <c r="AU186" s="219" t="s">
        <v>82</v>
      </c>
      <c r="AV186" s="14" t="s">
        <v>82</v>
      </c>
      <c r="AW186" s="14" t="s">
        <v>33</v>
      </c>
      <c r="AX186" s="14" t="s">
        <v>80</v>
      </c>
      <c r="AY186" s="219" t="s">
        <v>171</v>
      </c>
    </row>
    <row r="187" spans="1:65" s="2" customFormat="1" ht="16.5" customHeight="1">
      <c r="A187" s="35"/>
      <c r="B187" s="36"/>
      <c r="C187" s="232" t="s">
        <v>328</v>
      </c>
      <c r="D187" s="232" t="s">
        <v>315</v>
      </c>
      <c r="E187" s="233" t="s">
        <v>329</v>
      </c>
      <c r="F187" s="234" t="s">
        <v>330</v>
      </c>
      <c r="G187" s="235" t="s">
        <v>300</v>
      </c>
      <c r="H187" s="236">
        <v>19.98</v>
      </c>
      <c r="I187" s="237"/>
      <c r="J187" s="238">
        <f>ROUND(I187*H187,2)</f>
        <v>0</v>
      </c>
      <c r="K187" s="234" t="s">
        <v>318</v>
      </c>
      <c r="L187" s="239"/>
      <c r="M187" s="240" t="s">
        <v>19</v>
      </c>
      <c r="N187" s="241" t="s">
        <v>43</v>
      </c>
      <c r="O187" s="65"/>
      <c r="P187" s="189">
        <f>O187*H187</f>
        <v>0</v>
      </c>
      <c r="Q187" s="189">
        <v>1</v>
      </c>
      <c r="R187" s="189">
        <f>Q187*H187</f>
        <v>19.98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214</v>
      </c>
      <c r="AT187" s="191" t="s">
        <v>315</v>
      </c>
      <c r="AU187" s="191" t="s">
        <v>82</v>
      </c>
      <c r="AY187" s="18" t="s">
        <v>171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80</v>
      </c>
      <c r="BK187" s="192">
        <f>ROUND(I187*H187,2)</f>
        <v>0</v>
      </c>
      <c r="BL187" s="18" t="s">
        <v>177</v>
      </c>
      <c r="BM187" s="191" t="s">
        <v>331</v>
      </c>
    </row>
    <row r="188" spans="1:65" s="14" customFormat="1" ht="10.199999999999999">
      <c r="B188" s="209"/>
      <c r="C188" s="210"/>
      <c r="D188" s="200" t="s">
        <v>205</v>
      </c>
      <c r="E188" s="211" t="s">
        <v>19</v>
      </c>
      <c r="F188" s="212" t="s">
        <v>332</v>
      </c>
      <c r="G188" s="210"/>
      <c r="H188" s="213">
        <v>19.98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205</v>
      </c>
      <c r="AU188" s="219" t="s">
        <v>82</v>
      </c>
      <c r="AV188" s="14" t="s">
        <v>82</v>
      </c>
      <c r="AW188" s="14" t="s">
        <v>33</v>
      </c>
      <c r="AX188" s="14" t="s">
        <v>80</v>
      </c>
      <c r="AY188" s="219" t="s">
        <v>171</v>
      </c>
    </row>
    <row r="189" spans="1:65" s="2" customFormat="1" ht="37.799999999999997" customHeight="1">
      <c r="A189" s="35"/>
      <c r="B189" s="36"/>
      <c r="C189" s="180" t="s">
        <v>333</v>
      </c>
      <c r="D189" s="180" t="s">
        <v>173</v>
      </c>
      <c r="E189" s="181" t="s">
        <v>334</v>
      </c>
      <c r="F189" s="182" t="s">
        <v>335</v>
      </c>
      <c r="G189" s="183" t="s">
        <v>246</v>
      </c>
      <c r="H189" s="184">
        <v>24.773</v>
      </c>
      <c r="I189" s="185"/>
      <c r="J189" s="186">
        <f>ROUND(I189*H189,2)</f>
        <v>0</v>
      </c>
      <c r="K189" s="182" t="s">
        <v>190</v>
      </c>
      <c r="L189" s="40"/>
      <c r="M189" s="187" t="s">
        <v>19</v>
      </c>
      <c r="N189" s="188" t="s">
        <v>43</v>
      </c>
      <c r="O189" s="65"/>
      <c r="P189" s="189">
        <f>O189*H189</f>
        <v>0</v>
      </c>
      <c r="Q189" s="189">
        <v>2.16</v>
      </c>
      <c r="R189" s="189">
        <f>Q189*H189</f>
        <v>53.509680000000003</v>
      </c>
      <c r="S189" s="189">
        <v>0</v>
      </c>
      <c r="T189" s="19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1" t="s">
        <v>177</v>
      </c>
      <c r="AT189" s="191" t="s">
        <v>173</v>
      </c>
      <c r="AU189" s="191" t="s">
        <v>82</v>
      </c>
      <c r="AY189" s="18" t="s">
        <v>171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80</v>
      </c>
      <c r="BK189" s="192">
        <f>ROUND(I189*H189,2)</f>
        <v>0</v>
      </c>
      <c r="BL189" s="18" t="s">
        <v>177</v>
      </c>
      <c r="BM189" s="191" t="s">
        <v>336</v>
      </c>
    </row>
    <row r="190" spans="1:65" s="2" customFormat="1" ht="10.199999999999999">
      <c r="A190" s="35"/>
      <c r="B190" s="36"/>
      <c r="C190" s="37"/>
      <c r="D190" s="193" t="s">
        <v>192</v>
      </c>
      <c r="E190" s="37"/>
      <c r="F190" s="194" t="s">
        <v>337</v>
      </c>
      <c r="G190" s="37"/>
      <c r="H190" s="37"/>
      <c r="I190" s="195"/>
      <c r="J190" s="37"/>
      <c r="K190" s="37"/>
      <c r="L190" s="40"/>
      <c r="M190" s="196"/>
      <c r="N190" s="197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192</v>
      </c>
      <c r="AU190" s="18" t="s">
        <v>82</v>
      </c>
    </row>
    <row r="191" spans="1:65" s="13" customFormat="1" ht="10.199999999999999">
      <c r="B191" s="198"/>
      <c r="C191" s="199"/>
      <c r="D191" s="200" t="s">
        <v>205</v>
      </c>
      <c r="E191" s="201" t="s">
        <v>19</v>
      </c>
      <c r="F191" s="202" t="s">
        <v>338</v>
      </c>
      <c r="G191" s="199"/>
      <c r="H191" s="201" t="s">
        <v>19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205</v>
      </c>
      <c r="AU191" s="208" t="s">
        <v>82</v>
      </c>
      <c r="AV191" s="13" t="s">
        <v>80</v>
      </c>
      <c r="AW191" s="13" t="s">
        <v>33</v>
      </c>
      <c r="AX191" s="13" t="s">
        <v>72</v>
      </c>
      <c r="AY191" s="208" t="s">
        <v>171</v>
      </c>
    </row>
    <row r="192" spans="1:65" s="14" customFormat="1" ht="10.199999999999999">
      <c r="B192" s="209"/>
      <c r="C192" s="210"/>
      <c r="D192" s="200" t="s">
        <v>205</v>
      </c>
      <c r="E192" s="211" t="s">
        <v>19</v>
      </c>
      <c r="F192" s="212" t="s">
        <v>339</v>
      </c>
      <c r="G192" s="210"/>
      <c r="H192" s="213">
        <v>24.773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205</v>
      </c>
      <c r="AU192" s="219" t="s">
        <v>82</v>
      </c>
      <c r="AV192" s="14" t="s">
        <v>82</v>
      </c>
      <c r="AW192" s="14" t="s">
        <v>33</v>
      </c>
      <c r="AX192" s="14" t="s">
        <v>72</v>
      </c>
      <c r="AY192" s="219" t="s">
        <v>171</v>
      </c>
    </row>
    <row r="193" spans="1:65" s="15" customFormat="1" ht="10.199999999999999">
      <c r="B193" s="220"/>
      <c r="C193" s="221"/>
      <c r="D193" s="200" t="s">
        <v>205</v>
      </c>
      <c r="E193" s="222" t="s">
        <v>19</v>
      </c>
      <c r="F193" s="223" t="s">
        <v>208</v>
      </c>
      <c r="G193" s="221"/>
      <c r="H193" s="224">
        <v>24.773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205</v>
      </c>
      <c r="AU193" s="230" t="s">
        <v>82</v>
      </c>
      <c r="AV193" s="15" t="s">
        <v>177</v>
      </c>
      <c r="AW193" s="15" t="s">
        <v>33</v>
      </c>
      <c r="AX193" s="15" t="s">
        <v>80</v>
      </c>
      <c r="AY193" s="230" t="s">
        <v>171</v>
      </c>
    </row>
    <row r="194" spans="1:65" s="2" customFormat="1" ht="37.799999999999997" customHeight="1">
      <c r="A194" s="35"/>
      <c r="B194" s="36"/>
      <c r="C194" s="180" t="s">
        <v>340</v>
      </c>
      <c r="D194" s="180" t="s">
        <v>173</v>
      </c>
      <c r="E194" s="181" t="s">
        <v>341</v>
      </c>
      <c r="F194" s="182" t="s">
        <v>342</v>
      </c>
      <c r="G194" s="183" t="s">
        <v>246</v>
      </c>
      <c r="H194" s="184">
        <v>1.4950000000000001</v>
      </c>
      <c r="I194" s="185"/>
      <c r="J194" s="186">
        <f>ROUND(I194*H194,2)</f>
        <v>0</v>
      </c>
      <c r="K194" s="182" t="s">
        <v>190</v>
      </c>
      <c r="L194" s="40"/>
      <c r="M194" s="187" t="s">
        <v>19</v>
      </c>
      <c r="N194" s="188" t="s">
        <v>43</v>
      </c>
      <c r="O194" s="65"/>
      <c r="P194" s="189">
        <f>O194*H194</f>
        <v>0</v>
      </c>
      <c r="Q194" s="189">
        <v>2.16</v>
      </c>
      <c r="R194" s="189">
        <f>Q194*H194</f>
        <v>3.2292000000000005</v>
      </c>
      <c r="S194" s="189">
        <v>0</v>
      </c>
      <c r="T194" s="19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1" t="s">
        <v>177</v>
      </c>
      <c r="AT194" s="191" t="s">
        <v>173</v>
      </c>
      <c r="AU194" s="191" t="s">
        <v>82</v>
      </c>
      <c r="AY194" s="18" t="s">
        <v>171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80</v>
      </c>
      <c r="BK194" s="192">
        <f>ROUND(I194*H194,2)</f>
        <v>0</v>
      </c>
      <c r="BL194" s="18" t="s">
        <v>177</v>
      </c>
      <c r="BM194" s="191" t="s">
        <v>343</v>
      </c>
    </row>
    <row r="195" spans="1:65" s="2" customFormat="1" ht="10.199999999999999">
      <c r="A195" s="35"/>
      <c r="B195" s="36"/>
      <c r="C195" s="37"/>
      <c r="D195" s="193" t="s">
        <v>192</v>
      </c>
      <c r="E195" s="37"/>
      <c r="F195" s="194" t="s">
        <v>344</v>
      </c>
      <c r="G195" s="37"/>
      <c r="H195" s="37"/>
      <c r="I195" s="195"/>
      <c r="J195" s="37"/>
      <c r="K195" s="37"/>
      <c r="L195" s="40"/>
      <c r="M195" s="196"/>
      <c r="N195" s="19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192</v>
      </c>
      <c r="AU195" s="18" t="s">
        <v>82</v>
      </c>
    </row>
    <row r="196" spans="1:65" s="2" customFormat="1" ht="19.2">
      <c r="A196" s="35"/>
      <c r="B196" s="36"/>
      <c r="C196" s="37"/>
      <c r="D196" s="200" t="s">
        <v>233</v>
      </c>
      <c r="E196" s="37"/>
      <c r="F196" s="231" t="s">
        <v>345</v>
      </c>
      <c r="G196" s="37"/>
      <c r="H196" s="37"/>
      <c r="I196" s="195"/>
      <c r="J196" s="37"/>
      <c r="K196" s="37"/>
      <c r="L196" s="40"/>
      <c r="M196" s="196"/>
      <c r="N196" s="19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233</v>
      </c>
      <c r="AU196" s="18" t="s">
        <v>82</v>
      </c>
    </row>
    <row r="197" spans="1:65" s="14" customFormat="1" ht="10.199999999999999">
      <c r="B197" s="209"/>
      <c r="C197" s="210"/>
      <c r="D197" s="200" t="s">
        <v>205</v>
      </c>
      <c r="E197" s="211" t="s">
        <v>19</v>
      </c>
      <c r="F197" s="212" t="s">
        <v>346</v>
      </c>
      <c r="G197" s="210"/>
      <c r="H197" s="213">
        <v>1.4790000000000001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205</v>
      </c>
      <c r="AU197" s="219" t="s">
        <v>82</v>
      </c>
      <c r="AV197" s="14" t="s">
        <v>82</v>
      </c>
      <c r="AW197" s="14" t="s">
        <v>33</v>
      </c>
      <c r="AX197" s="14" t="s">
        <v>72</v>
      </c>
      <c r="AY197" s="219" t="s">
        <v>171</v>
      </c>
    </row>
    <row r="198" spans="1:65" s="14" customFormat="1" ht="10.199999999999999">
      <c r="B198" s="209"/>
      <c r="C198" s="210"/>
      <c r="D198" s="200" t="s">
        <v>205</v>
      </c>
      <c r="E198" s="211" t="s">
        <v>19</v>
      </c>
      <c r="F198" s="212" t="s">
        <v>347</v>
      </c>
      <c r="G198" s="210"/>
      <c r="H198" s="213">
        <v>1.6E-2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205</v>
      </c>
      <c r="AU198" s="219" t="s">
        <v>82</v>
      </c>
      <c r="AV198" s="14" t="s">
        <v>82</v>
      </c>
      <c r="AW198" s="14" t="s">
        <v>33</v>
      </c>
      <c r="AX198" s="14" t="s">
        <v>72</v>
      </c>
      <c r="AY198" s="219" t="s">
        <v>171</v>
      </c>
    </row>
    <row r="199" spans="1:65" s="15" customFormat="1" ht="10.199999999999999">
      <c r="B199" s="220"/>
      <c r="C199" s="221"/>
      <c r="D199" s="200" t="s">
        <v>205</v>
      </c>
      <c r="E199" s="222" t="s">
        <v>19</v>
      </c>
      <c r="F199" s="223" t="s">
        <v>208</v>
      </c>
      <c r="G199" s="221"/>
      <c r="H199" s="224">
        <v>1.4950000000000001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205</v>
      </c>
      <c r="AU199" s="230" t="s">
        <v>82</v>
      </c>
      <c r="AV199" s="15" t="s">
        <v>177</v>
      </c>
      <c r="AW199" s="15" t="s">
        <v>33</v>
      </c>
      <c r="AX199" s="15" t="s">
        <v>80</v>
      </c>
      <c r="AY199" s="230" t="s">
        <v>171</v>
      </c>
    </row>
    <row r="200" spans="1:65" s="2" customFormat="1" ht="44.25" customHeight="1">
      <c r="A200" s="35"/>
      <c r="B200" s="36"/>
      <c r="C200" s="180" t="s">
        <v>348</v>
      </c>
      <c r="D200" s="180" t="s">
        <v>173</v>
      </c>
      <c r="E200" s="181" t="s">
        <v>349</v>
      </c>
      <c r="F200" s="182" t="s">
        <v>350</v>
      </c>
      <c r="G200" s="183" t="s">
        <v>189</v>
      </c>
      <c r="H200" s="184">
        <v>9</v>
      </c>
      <c r="I200" s="185"/>
      <c r="J200" s="186">
        <f>ROUND(I200*H200,2)</f>
        <v>0</v>
      </c>
      <c r="K200" s="182" t="s">
        <v>190</v>
      </c>
      <c r="L200" s="40"/>
      <c r="M200" s="187" t="s">
        <v>19</v>
      </c>
      <c r="N200" s="188" t="s">
        <v>43</v>
      </c>
      <c r="O200" s="6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177</v>
      </c>
      <c r="AT200" s="191" t="s">
        <v>173</v>
      </c>
      <c r="AU200" s="191" t="s">
        <v>82</v>
      </c>
      <c r="AY200" s="18" t="s">
        <v>171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80</v>
      </c>
      <c r="BK200" s="192">
        <f>ROUND(I200*H200,2)</f>
        <v>0</v>
      </c>
      <c r="BL200" s="18" t="s">
        <v>177</v>
      </c>
      <c r="BM200" s="191" t="s">
        <v>351</v>
      </c>
    </row>
    <row r="201" spans="1:65" s="2" customFormat="1" ht="10.199999999999999">
      <c r="A201" s="35"/>
      <c r="B201" s="36"/>
      <c r="C201" s="37"/>
      <c r="D201" s="193" t="s">
        <v>192</v>
      </c>
      <c r="E201" s="37"/>
      <c r="F201" s="194" t="s">
        <v>352</v>
      </c>
      <c r="G201" s="37"/>
      <c r="H201" s="37"/>
      <c r="I201" s="195"/>
      <c r="J201" s="37"/>
      <c r="K201" s="37"/>
      <c r="L201" s="40"/>
      <c r="M201" s="196"/>
      <c r="N201" s="197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192</v>
      </c>
      <c r="AU201" s="18" t="s">
        <v>82</v>
      </c>
    </row>
    <row r="202" spans="1:65" s="2" customFormat="1" ht="37.799999999999997" customHeight="1">
      <c r="A202" s="35"/>
      <c r="B202" s="36"/>
      <c r="C202" s="180" t="s">
        <v>353</v>
      </c>
      <c r="D202" s="180" t="s">
        <v>173</v>
      </c>
      <c r="E202" s="181" t="s">
        <v>354</v>
      </c>
      <c r="F202" s="182" t="s">
        <v>355</v>
      </c>
      <c r="G202" s="183" t="s">
        <v>189</v>
      </c>
      <c r="H202" s="184">
        <v>9</v>
      </c>
      <c r="I202" s="185"/>
      <c r="J202" s="186">
        <f>ROUND(I202*H202,2)</f>
        <v>0</v>
      </c>
      <c r="K202" s="182" t="s">
        <v>190</v>
      </c>
      <c r="L202" s="40"/>
      <c r="M202" s="187" t="s">
        <v>19</v>
      </c>
      <c r="N202" s="188" t="s">
        <v>43</v>
      </c>
      <c r="O202" s="65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1" t="s">
        <v>177</v>
      </c>
      <c r="AT202" s="191" t="s">
        <v>173</v>
      </c>
      <c r="AU202" s="191" t="s">
        <v>82</v>
      </c>
      <c r="AY202" s="18" t="s">
        <v>171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80</v>
      </c>
      <c r="BK202" s="192">
        <f>ROUND(I202*H202,2)</f>
        <v>0</v>
      </c>
      <c r="BL202" s="18" t="s">
        <v>177</v>
      </c>
      <c r="BM202" s="191" t="s">
        <v>356</v>
      </c>
    </row>
    <row r="203" spans="1:65" s="2" customFormat="1" ht="10.199999999999999">
      <c r="A203" s="35"/>
      <c r="B203" s="36"/>
      <c r="C203" s="37"/>
      <c r="D203" s="193" t="s">
        <v>192</v>
      </c>
      <c r="E203" s="37"/>
      <c r="F203" s="194" t="s">
        <v>357</v>
      </c>
      <c r="G203" s="37"/>
      <c r="H203" s="37"/>
      <c r="I203" s="195"/>
      <c r="J203" s="37"/>
      <c r="K203" s="37"/>
      <c r="L203" s="40"/>
      <c r="M203" s="196"/>
      <c r="N203" s="19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192</v>
      </c>
      <c r="AU203" s="18" t="s">
        <v>82</v>
      </c>
    </row>
    <row r="204" spans="1:65" s="2" customFormat="1" ht="24.15" customHeight="1">
      <c r="A204" s="35"/>
      <c r="B204" s="36"/>
      <c r="C204" s="232" t="s">
        <v>358</v>
      </c>
      <c r="D204" s="232" t="s">
        <v>315</v>
      </c>
      <c r="E204" s="233" t="s">
        <v>359</v>
      </c>
      <c r="F204" s="234" t="s">
        <v>360</v>
      </c>
      <c r="G204" s="235" t="s">
        <v>189</v>
      </c>
      <c r="H204" s="236">
        <v>9</v>
      </c>
      <c r="I204" s="237"/>
      <c r="J204" s="238">
        <f>ROUND(I204*H204,2)</f>
        <v>0</v>
      </c>
      <c r="K204" s="234" t="s">
        <v>19</v>
      </c>
      <c r="L204" s="239"/>
      <c r="M204" s="240" t="s">
        <v>19</v>
      </c>
      <c r="N204" s="241" t="s">
        <v>43</v>
      </c>
      <c r="O204" s="65"/>
      <c r="P204" s="189">
        <f>O204*H204</f>
        <v>0</v>
      </c>
      <c r="Q204" s="189">
        <v>2E-3</v>
      </c>
      <c r="R204" s="189">
        <f>Q204*H204</f>
        <v>1.8000000000000002E-2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214</v>
      </c>
      <c r="AT204" s="191" t="s">
        <v>315</v>
      </c>
      <c r="AU204" s="191" t="s">
        <v>82</v>
      </c>
      <c r="AY204" s="18" t="s">
        <v>171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80</v>
      </c>
      <c r="BK204" s="192">
        <f>ROUND(I204*H204,2)</f>
        <v>0</v>
      </c>
      <c r="BL204" s="18" t="s">
        <v>177</v>
      </c>
      <c r="BM204" s="191" t="s">
        <v>361</v>
      </c>
    </row>
    <row r="205" spans="1:65" s="2" customFormat="1" ht="24.15" customHeight="1">
      <c r="A205" s="35"/>
      <c r="B205" s="36"/>
      <c r="C205" s="180" t="s">
        <v>362</v>
      </c>
      <c r="D205" s="180" t="s">
        <v>173</v>
      </c>
      <c r="E205" s="181" t="s">
        <v>363</v>
      </c>
      <c r="F205" s="182" t="s">
        <v>364</v>
      </c>
      <c r="G205" s="183" t="s">
        <v>189</v>
      </c>
      <c r="H205" s="184">
        <v>9</v>
      </c>
      <c r="I205" s="185"/>
      <c r="J205" s="186">
        <f>ROUND(I205*H205,2)</f>
        <v>0</v>
      </c>
      <c r="K205" s="182" t="s">
        <v>190</v>
      </c>
      <c r="L205" s="40"/>
      <c r="M205" s="187" t="s">
        <v>19</v>
      </c>
      <c r="N205" s="188" t="s">
        <v>43</v>
      </c>
      <c r="O205" s="65"/>
      <c r="P205" s="189">
        <f>O205*H205</f>
        <v>0</v>
      </c>
      <c r="Q205" s="189">
        <v>5.0000000000000002E-5</v>
      </c>
      <c r="R205" s="189">
        <f>Q205*H205</f>
        <v>4.5000000000000004E-4</v>
      </c>
      <c r="S205" s="189">
        <v>0</v>
      </c>
      <c r="T205" s="19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1" t="s">
        <v>177</v>
      </c>
      <c r="AT205" s="191" t="s">
        <v>173</v>
      </c>
      <c r="AU205" s="191" t="s">
        <v>82</v>
      </c>
      <c r="AY205" s="18" t="s">
        <v>171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80</v>
      </c>
      <c r="BK205" s="192">
        <f>ROUND(I205*H205,2)</f>
        <v>0</v>
      </c>
      <c r="BL205" s="18" t="s">
        <v>177</v>
      </c>
      <c r="BM205" s="191" t="s">
        <v>365</v>
      </c>
    </row>
    <row r="206" spans="1:65" s="2" customFormat="1" ht="10.199999999999999">
      <c r="A206" s="35"/>
      <c r="B206" s="36"/>
      <c r="C206" s="37"/>
      <c r="D206" s="193" t="s">
        <v>192</v>
      </c>
      <c r="E206" s="37"/>
      <c r="F206" s="194" t="s">
        <v>366</v>
      </c>
      <c r="G206" s="37"/>
      <c r="H206" s="37"/>
      <c r="I206" s="195"/>
      <c r="J206" s="37"/>
      <c r="K206" s="37"/>
      <c r="L206" s="40"/>
      <c r="M206" s="196"/>
      <c r="N206" s="197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192</v>
      </c>
      <c r="AU206" s="18" t="s">
        <v>82</v>
      </c>
    </row>
    <row r="207" spans="1:65" s="2" customFormat="1" ht="16.5" customHeight="1">
      <c r="A207" s="35"/>
      <c r="B207" s="36"/>
      <c r="C207" s="232" t="s">
        <v>367</v>
      </c>
      <c r="D207" s="232" t="s">
        <v>315</v>
      </c>
      <c r="E207" s="233" t="s">
        <v>368</v>
      </c>
      <c r="F207" s="234" t="s">
        <v>369</v>
      </c>
      <c r="G207" s="235" t="s">
        <v>370</v>
      </c>
      <c r="H207" s="236">
        <v>27</v>
      </c>
      <c r="I207" s="237"/>
      <c r="J207" s="238">
        <f>ROUND(I207*H207,2)</f>
        <v>0</v>
      </c>
      <c r="K207" s="234" t="s">
        <v>19</v>
      </c>
      <c r="L207" s="239"/>
      <c r="M207" s="240" t="s">
        <v>19</v>
      </c>
      <c r="N207" s="241" t="s">
        <v>43</v>
      </c>
      <c r="O207" s="65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1" t="s">
        <v>214</v>
      </c>
      <c r="AT207" s="191" t="s">
        <v>315</v>
      </c>
      <c r="AU207" s="191" t="s">
        <v>82</v>
      </c>
      <c r="AY207" s="18" t="s">
        <v>171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80</v>
      </c>
      <c r="BK207" s="192">
        <f>ROUND(I207*H207,2)</f>
        <v>0</v>
      </c>
      <c r="BL207" s="18" t="s">
        <v>177</v>
      </c>
      <c r="BM207" s="191" t="s">
        <v>371</v>
      </c>
    </row>
    <row r="208" spans="1:65" s="14" customFormat="1" ht="10.199999999999999">
      <c r="B208" s="209"/>
      <c r="C208" s="210"/>
      <c r="D208" s="200" t="s">
        <v>205</v>
      </c>
      <c r="E208" s="211" t="s">
        <v>19</v>
      </c>
      <c r="F208" s="212" t="s">
        <v>372</v>
      </c>
      <c r="G208" s="210"/>
      <c r="H208" s="213">
        <v>27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205</v>
      </c>
      <c r="AU208" s="219" t="s">
        <v>82</v>
      </c>
      <c r="AV208" s="14" t="s">
        <v>82</v>
      </c>
      <c r="AW208" s="14" t="s">
        <v>33</v>
      </c>
      <c r="AX208" s="14" t="s">
        <v>72</v>
      </c>
      <c r="AY208" s="219" t="s">
        <v>171</v>
      </c>
    </row>
    <row r="209" spans="1:65" s="15" customFormat="1" ht="10.199999999999999">
      <c r="B209" s="220"/>
      <c r="C209" s="221"/>
      <c r="D209" s="200" t="s">
        <v>205</v>
      </c>
      <c r="E209" s="222" t="s">
        <v>19</v>
      </c>
      <c r="F209" s="223" t="s">
        <v>208</v>
      </c>
      <c r="G209" s="221"/>
      <c r="H209" s="224">
        <v>27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205</v>
      </c>
      <c r="AU209" s="230" t="s">
        <v>82</v>
      </c>
      <c r="AV209" s="15" t="s">
        <v>177</v>
      </c>
      <c r="AW209" s="15" t="s">
        <v>33</v>
      </c>
      <c r="AX209" s="15" t="s">
        <v>80</v>
      </c>
      <c r="AY209" s="230" t="s">
        <v>171</v>
      </c>
    </row>
    <row r="210" spans="1:65" s="2" customFormat="1" ht="24.15" customHeight="1">
      <c r="A210" s="35"/>
      <c r="B210" s="36"/>
      <c r="C210" s="232" t="s">
        <v>373</v>
      </c>
      <c r="D210" s="232" t="s">
        <v>315</v>
      </c>
      <c r="E210" s="233" t="s">
        <v>374</v>
      </c>
      <c r="F210" s="234" t="s">
        <v>375</v>
      </c>
      <c r="G210" s="235" t="s">
        <v>376</v>
      </c>
      <c r="H210" s="236">
        <v>18.899999999999999</v>
      </c>
      <c r="I210" s="237"/>
      <c r="J210" s="238">
        <f>ROUND(I210*H210,2)</f>
        <v>0</v>
      </c>
      <c r="K210" s="234" t="s">
        <v>19</v>
      </c>
      <c r="L210" s="239"/>
      <c r="M210" s="240" t="s">
        <v>19</v>
      </c>
      <c r="N210" s="241" t="s">
        <v>43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214</v>
      </c>
      <c r="AT210" s="191" t="s">
        <v>315</v>
      </c>
      <c r="AU210" s="191" t="s">
        <v>82</v>
      </c>
      <c r="AY210" s="18" t="s">
        <v>171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80</v>
      </c>
      <c r="BK210" s="192">
        <f>ROUND(I210*H210,2)</f>
        <v>0</v>
      </c>
      <c r="BL210" s="18" t="s">
        <v>177</v>
      </c>
      <c r="BM210" s="191" t="s">
        <v>377</v>
      </c>
    </row>
    <row r="211" spans="1:65" s="14" customFormat="1" ht="10.199999999999999">
      <c r="B211" s="209"/>
      <c r="C211" s="210"/>
      <c r="D211" s="200" t="s">
        <v>205</v>
      </c>
      <c r="E211" s="211" t="s">
        <v>19</v>
      </c>
      <c r="F211" s="212" t="s">
        <v>378</v>
      </c>
      <c r="G211" s="210"/>
      <c r="H211" s="213">
        <v>18.899999999999999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205</v>
      </c>
      <c r="AU211" s="219" t="s">
        <v>82</v>
      </c>
      <c r="AV211" s="14" t="s">
        <v>82</v>
      </c>
      <c r="AW211" s="14" t="s">
        <v>33</v>
      </c>
      <c r="AX211" s="14" t="s">
        <v>72</v>
      </c>
      <c r="AY211" s="219" t="s">
        <v>171</v>
      </c>
    </row>
    <row r="212" spans="1:65" s="15" customFormat="1" ht="10.199999999999999">
      <c r="B212" s="220"/>
      <c r="C212" s="221"/>
      <c r="D212" s="200" t="s">
        <v>205</v>
      </c>
      <c r="E212" s="222" t="s">
        <v>19</v>
      </c>
      <c r="F212" s="223" t="s">
        <v>208</v>
      </c>
      <c r="G212" s="221"/>
      <c r="H212" s="224">
        <v>18.899999999999999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205</v>
      </c>
      <c r="AU212" s="230" t="s">
        <v>82</v>
      </c>
      <c r="AV212" s="15" t="s">
        <v>177</v>
      </c>
      <c r="AW212" s="15" t="s">
        <v>33</v>
      </c>
      <c r="AX212" s="15" t="s">
        <v>80</v>
      </c>
      <c r="AY212" s="230" t="s">
        <v>171</v>
      </c>
    </row>
    <row r="213" spans="1:65" s="2" customFormat="1" ht="21.75" customHeight="1">
      <c r="A213" s="35"/>
      <c r="B213" s="36"/>
      <c r="C213" s="232" t="s">
        <v>379</v>
      </c>
      <c r="D213" s="232" t="s">
        <v>315</v>
      </c>
      <c r="E213" s="233" t="s">
        <v>380</v>
      </c>
      <c r="F213" s="234" t="s">
        <v>381</v>
      </c>
      <c r="G213" s="235" t="s">
        <v>370</v>
      </c>
      <c r="H213" s="236">
        <v>54</v>
      </c>
      <c r="I213" s="237"/>
      <c r="J213" s="238">
        <f>ROUND(I213*H213,2)</f>
        <v>0</v>
      </c>
      <c r="K213" s="234" t="s">
        <v>19</v>
      </c>
      <c r="L213" s="239"/>
      <c r="M213" s="240" t="s">
        <v>19</v>
      </c>
      <c r="N213" s="241" t="s">
        <v>43</v>
      </c>
      <c r="O213" s="65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1" t="s">
        <v>214</v>
      </c>
      <c r="AT213" s="191" t="s">
        <v>315</v>
      </c>
      <c r="AU213" s="191" t="s">
        <v>82</v>
      </c>
      <c r="AY213" s="18" t="s">
        <v>171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80</v>
      </c>
      <c r="BK213" s="192">
        <f>ROUND(I213*H213,2)</f>
        <v>0</v>
      </c>
      <c r="BL213" s="18" t="s">
        <v>177</v>
      </c>
      <c r="BM213" s="191" t="s">
        <v>382</v>
      </c>
    </row>
    <row r="214" spans="1:65" s="14" customFormat="1" ht="10.199999999999999">
      <c r="B214" s="209"/>
      <c r="C214" s="210"/>
      <c r="D214" s="200" t="s">
        <v>205</v>
      </c>
      <c r="E214" s="211" t="s">
        <v>19</v>
      </c>
      <c r="F214" s="212" t="s">
        <v>383</v>
      </c>
      <c r="G214" s="210"/>
      <c r="H214" s="213">
        <v>54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205</v>
      </c>
      <c r="AU214" s="219" t="s">
        <v>82</v>
      </c>
      <c r="AV214" s="14" t="s">
        <v>82</v>
      </c>
      <c r="AW214" s="14" t="s">
        <v>33</v>
      </c>
      <c r="AX214" s="14" t="s">
        <v>72</v>
      </c>
      <c r="AY214" s="219" t="s">
        <v>171</v>
      </c>
    </row>
    <row r="215" spans="1:65" s="15" customFormat="1" ht="10.199999999999999">
      <c r="B215" s="220"/>
      <c r="C215" s="221"/>
      <c r="D215" s="200" t="s">
        <v>205</v>
      </c>
      <c r="E215" s="222" t="s">
        <v>19</v>
      </c>
      <c r="F215" s="223" t="s">
        <v>208</v>
      </c>
      <c r="G215" s="221"/>
      <c r="H215" s="224">
        <v>54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205</v>
      </c>
      <c r="AU215" s="230" t="s">
        <v>82</v>
      </c>
      <c r="AV215" s="15" t="s">
        <v>177</v>
      </c>
      <c r="AW215" s="15" t="s">
        <v>33</v>
      </c>
      <c r="AX215" s="15" t="s">
        <v>80</v>
      </c>
      <c r="AY215" s="230" t="s">
        <v>171</v>
      </c>
    </row>
    <row r="216" spans="1:65" s="2" customFormat="1" ht="16.5" customHeight="1">
      <c r="A216" s="35"/>
      <c r="B216" s="36"/>
      <c r="C216" s="232" t="s">
        <v>384</v>
      </c>
      <c r="D216" s="232" t="s">
        <v>315</v>
      </c>
      <c r="E216" s="233" t="s">
        <v>385</v>
      </c>
      <c r="F216" s="234" t="s">
        <v>386</v>
      </c>
      <c r="G216" s="235" t="s">
        <v>197</v>
      </c>
      <c r="H216" s="236">
        <v>4.6349999999999998</v>
      </c>
      <c r="I216" s="237"/>
      <c r="J216" s="238">
        <f>ROUND(I216*H216,2)</f>
        <v>0</v>
      </c>
      <c r="K216" s="234" t="s">
        <v>19</v>
      </c>
      <c r="L216" s="239"/>
      <c r="M216" s="240" t="s">
        <v>19</v>
      </c>
      <c r="N216" s="241" t="s">
        <v>43</v>
      </c>
      <c r="O216" s="65"/>
      <c r="P216" s="189">
        <f>O216*H216</f>
        <v>0</v>
      </c>
      <c r="Q216" s="189">
        <v>3.2362459546925599E-4</v>
      </c>
      <c r="R216" s="189">
        <f>Q216*H216</f>
        <v>1.5000000000000015E-3</v>
      </c>
      <c r="S216" s="189">
        <v>0</v>
      </c>
      <c r="T216" s="19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1" t="s">
        <v>214</v>
      </c>
      <c r="AT216" s="191" t="s">
        <v>315</v>
      </c>
      <c r="AU216" s="191" t="s">
        <v>82</v>
      </c>
      <c r="AY216" s="18" t="s">
        <v>171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80</v>
      </c>
      <c r="BK216" s="192">
        <f>ROUND(I216*H216,2)</f>
        <v>0</v>
      </c>
      <c r="BL216" s="18" t="s">
        <v>177</v>
      </c>
      <c r="BM216" s="191" t="s">
        <v>387</v>
      </c>
    </row>
    <row r="217" spans="1:65" s="14" customFormat="1" ht="10.199999999999999">
      <c r="B217" s="209"/>
      <c r="C217" s="210"/>
      <c r="D217" s="200" t="s">
        <v>205</v>
      </c>
      <c r="E217" s="211" t="s">
        <v>19</v>
      </c>
      <c r="F217" s="212" t="s">
        <v>388</v>
      </c>
      <c r="G217" s="210"/>
      <c r="H217" s="213">
        <v>4.6349999999999998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205</v>
      </c>
      <c r="AU217" s="219" t="s">
        <v>82</v>
      </c>
      <c r="AV217" s="14" t="s">
        <v>82</v>
      </c>
      <c r="AW217" s="14" t="s">
        <v>33</v>
      </c>
      <c r="AX217" s="14" t="s">
        <v>72</v>
      </c>
      <c r="AY217" s="219" t="s">
        <v>171</v>
      </c>
    </row>
    <row r="218" spans="1:65" s="15" customFormat="1" ht="10.199999999999999">
      <c r="B218" s="220"/>
      <c r="C218" s="221"/>
      <c r="D218" s="200" t="s">
        <v>205</v>
      </c>
      <c r="E218" s="222" t="s">
        <v>19</v>
      </c>
      <c r="F218" s="223" t="s">
        <v>208</v>
      </c>
      <c r="G218" s="221"/>
      <c r="H218" s="224">
        <v>4.6349999999999998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205</v>
      </c>
      <c r="AU218" s="230" t="s">
        <v>82</v>
      </c>
      <c r="AV218" s="15" t="s">
        <v>177</v>
      </c>
      <c r="AW218" s="15" t="s">
        <v>33</v>
      </c>
      <c r="AX218" s="15" t="s">
        <v>80</v>
      </c>
      <c r="AY218" s="230" t="s">
        <v>171</v>
      </c>
    </row>
    <row r="219" spans="1:65" s="2" customFormat="1" ht="33" customHeight="1">
      <c r="A219" s="35"/>
      <c r="B219" s="36"/>
      <c r="C219" s="180" t="s">
        <v>389</v>
      </c>
      <c r="D219" s="180" t="s">
        <v>173</v>
      </c>
      <c r="E219" s="181" t="s">
        <v>390</v>
      </c>
      <c r="F219" s="182" t="s">
        <v>391</v>
      </c>
      <c r="G219" s="183" t="s">
        <v>189</v>
      </c>
      <c r="H219" s="184">
        <v>9</v>
      </c>
      <c r="I219" s="185"/>
      <c r="J219" s="186">
        <f>ROUND(I219*H219,2)</f>
        <v>0</v>
      </c>
      <c r="K219" s="182" t="s">
        <v>190</v>
      </c>
      <c r="L219" s="40"/>
      <c r="M219" s="187" t="s">
        <v>19</v>
      </c>
      <c r="N219" s="188" t="s">
        <v>43</v>
      </c>
      <c r="O219" s="65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1" t="s">
        <v>177</v>
      </c>
      <c r="AT219" s="191" t="s">
        <v>173</v>
      </c>
      <c r="AU219" s="191" t="s">
        <v>82</v>
      </c>
      <c r="AY219" s="18" t="s">
        <v>171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80</v>
      </c>
      <c r="BK219" s="192">
        <f>ROUND(I219*H219,2)</f>
        <v>0</v>
      </c>
      <c r="BL219" s="18" t="s">
        <v>177</v>
      </c>
      <c r="BM219" s="191" t="s">
        <v>392</v>
      </c>
    </row>
    <row r="220" spans="1:65" s="2" customFormat="1" ht="10.199999999999999">
      <c r="A220" s="35"/>
      <c r="B220" s="36"/>
      <c r="C220" s="37"/>
      <c r="D220" s="193" t="s">
        <v>192</v>
      </c>
      <c r="E220" s="37"/>
      <c r="F220" s="194" t="s">
        <v>393</v>
      </c>
      <c r="G220" s="37"/>
      <c r="H220" s="37"/>
      <c r="I220" s="195"/>
      <c r="J220" s="37"/>
      <c r="K220" s="37"/>
      <c r="L220" s="40"/>
      <c r="M220" s="196"/>
      <c r="N220" s="197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192</v>
      </c>
      <c r="AU220" s="18" t="s">
        <v>82</v>
      </c>
    </row>
    <row r="221" spans="1:65" s="2" customFormat="1" ht="16.5" customHeight="1">
      <c r="A221" s="35"/>
      <c r="B221" s="36"/>
      <c r="C221" s="232" t="s">
        <v>394</v>
      </c>
      <c r="D221" s="232" t="s">
        <v>315</v>
      </c>
      <c r="E221" s="233" t="s">
        <v>395</v>
      </c>
      <c r="F221" s="234" t="s">
        <v>396</v>
      </c>
      <c r="G221" s="235" t="s">
        <v>246</v>
      </c>
      <c r="H221" s="236">
        <v>0.70699999999999996</v>
      </c>
      <c r="I221" s="237"/>
      <c r="J221" s="238">
        <f>ROUND(I221*H221,2)</f>
        <v>0</v>
      </c>
      <c r="K221" s="234" t="s">
        <v>190</v>
      </c>
      <c r="L221" s="239"/>
      <c r="M221" s="240" t="s">
        <v>19</v>
      </c>
      <c r="N221" s="241" t="s">
        <v>43</v>
      </c>
      <c r="O221" s="65"/>
      <c r="P221" s="189">
        <f>O221*H221</f>
        <v>0</v>
      </c>
      <c r="Q221" s="189">
        <v>0.2</v>
      </c>
      <c r="R221" s="189">
        <f>Q221*H221</f>
        <v>0.1414</v>
      </c>
      <c r="S221" s="189">
        <v>0</v>
      </c>
      <c r="T221" s="19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1" t="s">
        <v>214</v>
      </c>
      <c r="AT221" s="191" t="s">
        <v>315</v>
      </c>
      <c r="AU221" s="191" t="s">
        <v>82</v>
      </c>
      <c r="AY221" s="18" t="s">
        <v>171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8" t="s">
        <v>80</v>
      </c>
      <c r="BK221" s="192">
        <f>ROUND(I221*H221,2)</f>
        <v>0</v>
      </c>
      <c r="BL221" s="18" t="s">
        <v>177</v>
      </c>
      <c r="BM221" s="191" t="s">
        <v>397</v>
      </c>
    </row>
    <row r="222" spans="1:65" s="14" customFormat="1" ht="10.199999999999999">
      <c r="B222" s="209"/>
      <c r="C222" s="210"/>
      <c r="D222" s="200" t="s">
        <v>205</v>
      </c>
      <c r="E222" s="211" t="s">
        <v>19</v>
      </c>
      <c r="F222" s="212" t="s">
        <v>398</v>
      </c>
      <c r="G222" s="210"/>
      <c r="H222" s="213">
        <v>0.70699999999999996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205</v>
      </c>
      <c r="AU222" s="219" t="s">
        <v>82</v>
      </c>
      <c r="AV222" s="14" t="s">
        <v>82</v>
      </c>
      <c r="AW222" s="14" t="s">
        <v>33</v>
      </c>
      <c r="AX222" s="14" t="s">
        <v>72</v>
      </c>
      <c r="AY222" s="219" t="s">
        <v>171</v>
      </c>
    </row>
    <row r="223" spans="1:65" s="15" customFormat="1" ht="10.199999999999999">
      <c r="B223" s="220"/>
      <c r="C223" s="221"/>
      <c r="D223" s="200" t="s">
        <v>205</v>
      </c>
      <c r="E223" s="222" t="s">
        <v>19</v>
      </c>
      <c r="F223" s="223" t="s">
        <v>208</v>
      </c>
      <c r="G223" s="221"/>
      <c r="H223" s="224">
        <v>0.70699999999999996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205</v>
      </c>
      <c r="AU223" s="230" t="s">
        <v>82</v>
      </c>
      <c r="AV223" s="15" t="s">
        <v>177</v>
      </c>
      <c r="AW223" s="15" t="s">
        <v>33</v>
      </c>
      <c r="AX223" s="15" t="s">
        <v>80</v>
      </c>
      <c r="AY223" s="230" t="s">
        <v>171</v>
      </c>
    </row>
    <row r="224" spans="1:65" s="2" customFormat="1" ht="33" customHeight="1">
      <c r="A224" s="35"/>
      <c r="B224" s="36"/>
      <c r="C224" s="180" t="s">
        <v>399</v>
      </c>
      <c r="D224" s="180" t="s">
        <v>173</v>
      </c>
      <c r="E224" s="181" t="s">
        <v>400</v>
      </c>
      <c r="F224" s="182" t="s">
        <v>401</v>
      </c>
      <c r="G224" s="183" t="s">
        <v>197</v>
      </c>
      <c r="H224" s="184">
        <v>4.5</v>
      </c>
      <c r="I224" s="185"/>
      <c r="J224" s="186">
        <f>ROUND(I224*H224,2)</f>
        <v>0</v>
      </c>
      <c r="K224" s="182" t="s">
        <v>190</v>
      </c>
      <c r="L224" s="40"/>
      <c r="M224" s="187" t="s">
        <v>19</v>
      </c>
      <c r="N224" s="188" t="s">
        <v>43</v>
      </c>
      <c r="O224" s="65"/>
      <c r="P224" s="189">
        <f>O224*H224</f>
        <v>0</v>
      </c>
      <c r="Q224" s="189">
        <v>3.0000000000000001E-5</v>
      </c>
      <c r="R224" s="189">
        <f>Q224*H224</f>
        <v>1.35E-4</v>
      </c>
      <c r="S224" s="189">
        <v>0</v>
      </c>
      <c r="T224" s="19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1" t="s">
        <v>177</v>
      </c>
      <c r="AT224" s="191" t="s">
        <v>173</v>
      </c>
      <c r="AU224" s="191" t="s">
        <v>82</v>
      </c>
      <c r="AY224" s="18" t="s">
        <v>171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8" t="s">
        <v>80</v>
      </c>
      <c r="BK224" s="192">
        <f>ROUND(I224*H224,2)</f>
        <v>0</v>
      </c>
      <c r="BL224" s="18" t="s">
        <v>177</v>
      </c>
      <c r="BM224" s="191" t="s">
        <v>402</v>
      </c>
    </row>
    <row r="225" spans="1:65" s="2" customFormat="1" ht="10.199999999999999">
      <c r="A225" s="35"/>
      <c r="B225" s="36"/>
      <c r="C225" s="37"/>
      <c r="D225" s="193" t="s">
        <v>192</v>
      </c>
      <c r="E225" s="37"/>
      <c r="F225" s="194" t="s">
        <v>403</v>
      </c>
      <c r="G225" s="37"/>
      <c r="H225" s="37"/>
      <c r="I225" s="195"/>
      <c r="J225" s="37"/>
      <c r="K225" s="37"/>
      <c r="L225" s="40"/>
      <c r="M225" s="196"/>
      <c r="N225" s="197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192</v>
      </c>
      <c r="AU225" s="18" t="s">
        <v>82</v>
      </c>
    </row>
    <row r="226" spans="1:65" s="14" customFormat="1" ht="10.199999999999999">
      <c r="B226" s="209"/>
      <c r="C226" s="210"/>
      <c r="D226" s="200" t="s">
        <v>205</v>
      </c>
      <c r="E226" s="211" t="s">
        <v>19</v>
      </c>
      <c r="F226" s="212" t="s">
        <v>404</v>
      </c>
      <c r="G226" s="210"/>
      <c r="H226" s="213">
        <v>4.5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205</v>
      </c>
      <c r="AU226" s="219" t="s">
        <v>82</v>
      </c>
      <c r="AV226" s="14" t="s">
        <v>82</v>
      </c>
      <c r="AW226" s="14" t="s">
        <v>33</v>
      </c>
      <c r="AX226" s="14" t="s">
        <v>72</v>
      </c>
      <c r="AY226" s="219" t="s">
        <v>171</v>
      </c>
    </row>
    <row r="227" spans="1:65" s="15" customFormat="1" ht="10.199999999999999">
      <c r="B227" s="220"/>
      <c r="C227" s="221"/>
      <c r="D227" s="200" t="s">
        <v>205</v>
      </c>
      <c r="E227" s="222" t="s">
        <v>19</v>
      </c>
      <c r="F227" s="223" t="s">
        <v>208</v>
      </c>
      <c r="G227" s="221"/>
      <c r="H227" s="224">
        <v>4.5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205</v>
      </c>
      <c r="AU227" s="230" t="s">
        <v>82</v>
      </c>
      <c r="AV227" s="15" t="s">
        <v>177</v>
      </c>
      <c r="AW227" s="15" t="s">
        <v>33</v>
      </c>
      <c r="AX227" s="15" t="s">
        <v>80</v>
      </c>
      <c r="AY227" s="230" t="s">
        <v>171</v>
      </c>
    </row>
    <row r="228" spans="1:65" s="2" customFormat="1" ht="37.799999999999997" customHeight="1">
      <c r="A228" s="35"/>
      <c r="B228" s="36"/>
      <c r="C228" s="180" t="s">
        <v>405</v>
      </c>
      <c r="D228" s="180" t="s">
        <v>173</v>
      </c>
      <c r="E228" s="181" t="s">
        <v>406</v>
      </c>
      <c r="F228" s="182" t="s">
        <v>407</v>
      </c>
      <c r="G228" s="183" t="s">
        <v>300</v>
      </c>
      <c r="H228" s="184">
        <v>1E-3</v>
      </c>
      <c r="I228" s="185"/>
      <c r="J228" s="186">
        <f>ROUND(I228*H228,2)</f>
        <v>0</v>
      </c>
      <c r="K228" s="182" t="s">
        <v>190</v>
      </c>
      <c r="L228" s="40"/>
      <c r="M228" s="187" t="s">
        <v>19</v>
      </c>
      <c r="N228" s="188" t="s">
        <v>43</v>
      </c>
      <c r="O228" s="65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1" t="s">
        <v>177</v>
      </c>
      <c r="AT228" s="191" t="s">
        <v>173</v>
      </c>
      <c r="AU228" s="191" t="s">
        <v>82</v>
      </c>
      <c r="AY228" s="18" t="s">
        <v>171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8" t="s">
        <v>80</v>
      </c>
      <c r="BK228" s="192">
        <f>ROUND(I228*H228,2)</f>
        <v>0</v>
      </c>
      <c r="BL228" s="18" t="s">
        <v>177</v>
      </c>
      <c r="BM228" s="191" t="s">
        <v>408</v>
      </c>
    </row>
    <row r="229" spans="1:65" s="2" customFormat="1" ht="10.199999999999999">
      <c r="A229" s="35"/>
      <c r="B229" s="36"/>
      <c r="C229" s="37"/>
      <c r="D229" s="193" t="s">
        <v>192</v>
      </c>
      <c r="E229" s="37"/>
      <c r="F229" s="194" t="s">
        <v>409</v>
      </c>
      <c r="G229" s="37"/>
      <c r="H229" s="37"/>
      <c r="I229" s="195"/>
      <c r="J229" s="37"/>
      <c r="K229" s="37"/>
      <c r="L229" s="40"/>
      <c r="M229" s="196"/>
      <c r="N229" s="197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192</v>
      </c>
      <c r="AU229" s="18" t="s">
        <v>82</v>
      </c>
    </row>
    <row r="230" spans="1:65" s="14" customFormat="1" ht="10.199999999999999">
      <c r="B230" s="209"/>
      <c r="C230" s="210"/>
      <c r="D230" s="200" t="s">
        <v>205</v>
      </c>
      <c r="E230" s="211" t="s">
        <v>19</v>
      </c>
      <c r="F230" s="212" t="s">
        <v>410</v>
      </c>
      <c r="G230" s="210"/>
      <c r="H230" s="213">
        <v>1E-3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205</v>
      </c>
      <c r="AU230" s="219" t="s">
        <v>82</v>
      </c>
      <c r="AV230" s="14" t="s">
        <v>82</v>
      </c>
      <c r="AW230" s="14" t="s">
        <v>33</v>
      </c>
      <c r="AX230" s="14" t="s">
        <v>72</v>
      </c>
      <c r="AY230" s="219" t="s">
        <v>171</v>
      </c>
    </row>
    <row r="231" spans="1:65" s="15" customFormat="1" ht="10.199999999999999">
      <c r="B231" s="220"/>
      <c r="C231" s="221"/>
      <c r="D231" s="200" t="s">
        <v>205</v>
      </c>
      <c r="E231" s="222" t="s">
        <v>19</v>
      </c>
      <c r="F231" s="223" t="s">
        <v>208</v>
      </c>
      <c r="G231" s="221"/>
      <c r="H231" s="224">
        <v>1E-3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205</v>
      </c>
      <c r="AU231" s="230" t="s">
        <v>82</v>
      </c>
      <c r="AV231" s="15" t="s">
        <v>177</v>
      </c>
      <c r="AW231" s="15" t="s">
        <v>33</v>
      </c>
      <c r="AX231" s="15" t="s">
        <v>80</v>
      </c>
      <c r="AY231" s="230" t="s">
        <v>171</v>
      </c>
    </row>
    <row r="232" spans="1:65" s="2" customFormat="1" ht="16.5" customHeight="1">
      <c r="A232" s="35"/>
      <c r="B232" s="36"/>
      <c r="C232" s="232" t="s">
        <v>411</v>
      </c>
      <c r="D232" s="232" t="s">
        <v>315</v>
      </c>
      <c r="E232" s="233" t="s">
        <v>412</v>
      </c>
      <c r="F232" s="234" t="s">
        <v>413</v>
      </c>
      <c r="G232" s="235" t="s">
        <v>414</v>
      </c>
      <c r="H232" s="236">
        <v>1.8</v>
      </c>
      <c r="I232" s="237"/>
      <c r="J232" s="238">
        <f>ROUND(I232*H232,2)</f>
        <v>0</v>
      </c>
      <c r="K232" s="234" t="s">
        <v>19</v>
      </c>
      <c r="L232" s="239"/>
      <c r="M232" s="240" t="s">
        <v>19</v>
      </c>
      <c r="N232" s="241" t="s">
        <v>43</v>
      </c>
      <c r="O232" s="65"/>
      <c r="P232" s="189">
        <f>O232*H232</f>
        <v>0</v>
      </c>
      <c r="Q232" s="189">
        <v>5.5555555555555599E-4</v>
      </c>
      <c r="R232" s="189">
        <f>Q232*H232</f>
        <v>1.0000000000000009E-3</v>
      </c>
      <c r="S232" s="189">
        <v>0</v>
      </c>
      <c r="T232" s="19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214</v>
      </c>
      <c r="AT232" s="191" t="s">
        <v>315</v>
      </c>
      <c r="AU232" s="191" t="s">
        <v>82</v>
      </c>
      <c r="AY232" s="18" t="s">
        <v>171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80</v>
      </c>
      <c r="BK232" s="192">
        <f>ROUND(I232*H232,2)</f>
        <v>0</v>
      </c>
      <c r="BL232" s="18" t="s">
        <v>177</v>
      </c>
      <c r="BM232" s="191" t="s">
        <v>415</v>
      </c>
    </row>
    <row r="233" spans="1:65" s="14" customFormat="1" ht="10.199999999999999">
      <c r="B233" s="209"/>
      <c r="C233" s="210"/>
      <c r="D233" s="200" t="s">
        <v>205</v>
      </c>
      <c r="E233" s="211" t="s">
        <v>19</v>
      </c>
      <c r="F233" s="212" t="s">
        <v>416</v>
      </c>
      <c r="G233" s="210"/>
      <c r="H233" s="213">
        <v>1.8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205</v>
      </c>
      <c r="AU233" s="219" t="s">
        <v>82</v>
      </c>
      <c r="AV233" s="14" t="s">
        <v>82</v>
      </c>
      <c r="AW233" s="14" t="s">
        <v>33</v>
      </c>
      <c r="AX233" s="14" t="s">
        <v>72</v>
      </c>
      <c r="AY233" s="219" t="s">
        <v>171</v>
      </c>
    </row>
    <row r="234" spans="1:65" s="15" customFormat="1" ht="10.199999999999999">
      <c r="B234" s="220"/>
      <c r="C234" s="221"/>
      <c r="D234" s="200" t="s">
        <v>205</v>
      </c>
      <c r="E234" s="222" t="s">
        <v>19</v>
      </c>
      <c r="F234" s="223" t="s">
        <v>208</v>
      </c>
      <c r="G234" s="221"/>
      <c r="H234" s="224">
        <v>1.8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205</v>
      </c>
      <c r="AU234" s="230" t="s">
        <v>82</v>
      </c>
      <c r="AV234" s="15" t="s">
        <v>177</v>
      </c>
      <c r="AW234" s="15" t="s">
        <v>33</v>
      </c>
      <c r="AX234" s="15" t="s">
        <v>80</v>
      </c>
      <c r="AY234" s="230" t="s">
        <v>171</v>
      </c>
    </row>
    <row r="235" spans="1:65" s="2" customFormat="1" ht="21.75" customHeight="1">
      <c r="A235" s="35"/>
      <c r="B235" s="36"/>
      <c r="C235" s="180" t="s">
        <v>417</v>
      </c>
      <c r="D235" s="180" t="s">
        <v>173</v>
      </c>
      <c r="E235" s="181" t="s">
        <v>418</v>
      </c>
      <c r="F235" s="182" t="s">
        <v>419</v>
      </c>
      <c r="G235" s="183" t="s">
        <v>246</v>
      </c>
      <c r="H235" s="184">
        <v>0.45</v>
      </c>
      <c r="I235" s="185"/>
      <c r="J235" s="186">
        <f>ROUND(I235*H235,2)</f>
        <v>0</v>
      </c>
      <c r="K235" s="182" t="s">
        <v>190</v>
      </c>
      <c r="L235" s="40"/>
      <c r="M235" s="187" t="s">
        <v>19</v>
      </c>
      <c r="N235" s="188" t="s">
        <v>43</v>
      </c>
      <c r="O235" s="65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1" t="s">
        <v>177</v>
      </c>
      <c r="AT235" s="191" t="s">
        <v>173</v>
      </c>
      <c r="AU235" s="191" t="s">
        <v>82</v>
      </c>
      <c r="AY235" s="18" t="s">
        <v>171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8" t="s">
        <v>80</v>
      </c>
      <c r="BK235" s="192">
        <f>ROUND(I235*H235,2)</f>
        <v>0</v>
      </c>
      <c r="BL235" s="18" t="s">
        <v>177</v>
      </c>
      <c r="BM235" s="191" t="s">
        <v>420</v>
      </c>
    </row>
    <row r="236" spans="1:65" s="2" customFormat="1" ht="10.199999999999999">
      <c r="A236" s="35"/>
      <c r="B236" s="36"/>
      <c r="C236" s="37"/>
      <c r="D236" s="193" t="s">
        <v>192</v>
      </c>
      <c r="E236" s="37"/>
      <c r="F236" s="194" t="s">
        <v>421</v>
      </c>
      <c r="G236" s="37"/>
      <c r="H236" s="37"/>
      <c r="I236" s="195"/>
      <c r="J236" s="37"/>
      <c r="K236" s="37"/>
      <c r="L236" s="40"/>
      <c r="M236" s="196"/>
      <c r="N236" s="197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192</v>
      </c>
      <c r="AU236" s="18" t="s">
        <v>82</v>
      </c>
    </row>
    <row r="237" spans="1:65" s="14" customFormat="1" ht="10.199999999999999">
      <c r="B237" s="209"/>
      <c r="C237" s="210"/>
      <c r="D237" s="200" t="s">
        <v>205</v>
      </c>
      <c r="E237" s="211" t="s">
        <v>19</v>
      </c>
      <c r="F237" s="212" t="s">
        <v>422</v>
      </c>
      <c r="G237" s="210"/>
      <c r="H237" s="213">
        <v>0.45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205</v>
      </c>
      <c r="AU237" s="219" t="s">
        <v>82</v>
      </c>
      <c r="AV237" s="14" t="s">
        <v>82</v>
      </c>
      <c r="AW237" s="14" t="s">
        <v>33</v>
      </c>
      <c r="AX237" s="14" t="s">
        <v>72</v>
      </c>
      <c r="AY237" s="219" t="s">
        <v>171</v>
      </c>
    </row>
    <row r="238" spans="1:65" s="15" customFormat="1" ht="10.199999999999999">
      <c r="B238" s="220"/>
      <c r="C238" s="221"/>
      <c r="D238" s="200" t="s">
        <v>205</v>
      </c>
      <c r="E238" s="222" t="s">
        <v>19</v>
      </c>
      <c r="F238" s="223" t="s">
        <v>208</v>
      </c>
      <c r="G238" s="221"/>
      <c r="H238" s="224">
        <v>0.45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205</v>
      </c>
      <c r="AU238" s="230" t="s">
        <v>82</v>
      </c>
      <c r="AV238" s="15" t="s">
        <v>177</v>
      </c>
      <c r="AW238" s="15" t="s">
        <v>33</v>
      </c>
      <c r="AX238" s="15" t="s">
        <v>80</v>
      </c>
      <c r="AY238" s="230" t="s">
        <v>171</v>
      </c>
    </row>
    <row r="239" spans="1:65" s="2" customFormat="1" ht="16.5" customHeight="1">
      <c r="A239" s="35"/>
      <c r="B239" s="36"/>
      <c r="C239" s="232" t="s">
        <v>423</v>
      </c>
      <c r="D239" s="232" t="s">
        <v>315</v>
      </c>
      <c r="E239" s="233" t="s">
        <v>424</v>
      </c>
      <c r="F239" s="234" t="s">
        <v>425</v>
      </c>
      <c r="G239" s="235" t="s">
        <v>246</v>
      </c>
      <c r="H239" s="236">
        <v>0.45</v>
      </c>
      <c r="I239" s="237"/>
      <c r="J239" s="238">
        <f>ROUND(I239*H239,2)</f>
        <v>0</v>
      </c>
      <c r="K239" s="234" t="s">
        <v>190</v>
      </c>
      <c r="L239" s="239"/>
      <c r="M239" s="240" t="s">
        <v>19</v>
      </c>
      <c r="N239" s="241" t="s">
        <v>43</v>
      </c>
      <c r="O239" s="65"/>
      <c r="P239" s="189">
        <f>O239*H239</f>
        <v>0</v>
      </c>
      <c r="Q239" s="189">
        <v>1</v>
      </c>
      <c r="R239" s="189">
        <f>Q239*H239</f>
        <v>0.45</v>
      </c>
      <c r="S239" s="189">
        <v>0</v>
      </c>
      <c r="T239" s="19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1" t="s">
        <v>214</v>
      </c>
      <c r="AT239" s="191" t="s">
        <v>315</v>
      </c>
      <c r="AU239" s="191" t="s">
        <v>82</v>
      </c>
      <c r="AY239" s="18" t="s">
        <v>171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8" t="s">
        <v>80</v>
      </c>
      <c r="BK239" s="192">
        <f>ROUND(I239*H239,2)</f>
        <v>0</v>
      </c>
      <c r="BL239" s="18" t="s">
        <v>177</v>
      </c>
      <c r="BM239" s="191" t="s">
        <v>426</v>
      </c>
    </row>
    <row r="240" spans="1:65" s="2" customFormat="1" ht="21.75" customHeight="1">
      <c r="A240" s="35"/>
      <c r="B240" s="36"/>
      <c r="C240" s="180" t="s">
        <v>427</v>
      </c>
      <c r="D240" s="180" t="s">
        <v>173</v>
      </c>
      <c r="E240" s="181" t="s">
        <v>428</v>
      </c>
      <c r="F240" s="182" t="s">
        <v>429</v>
      </c>
      <c r="G240" s="183" t="s">
        <v>246</v>
      </c>
      <c r="H240" s="184">
        <v>0.45</v>
      </c>
      <c r="I240" s="185"/>
      <c r="J240" s="186">
        <f>ROUND(I240*H240,2)</f>
        <v>0</v>
      </c>
      <c r="K240" s="182" t="s">
        <v>190</v>
      </c>
      <c r="L240" s="40"/>
      <c r="M240" s="187" t="s">
        <v>19</v>
      </c>
      <c r="N240" s="188" t="s">
        <v>43</v>
      </c>
      <c r="O240" s="65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1" t="s">
        <v>177</v>
      </c>
      <c r="AT240" s="191" t="s">
        <v>173</v>
      </c>
      <c r="AU240" s="191" t="s">
        <v>82</v>
      </c>
      <c r="AY240" s="18" t="s">
        <v>171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80</v>
      </c>
      <c r="BK240" s="192">
        <f>ROUND(I240*H240,2)</f>
        <v>0</v>
      </c>
      <c r="BL240" s="18" t="s">
        <v>177</v>
      </c>
      <c r="BM240" s="191" t="s">
        <v>430</v>
      </c>
    </row>
    <row r="241" spans="1:65" s="2" customFormat="1" ht="10.199999999999999">
      <c r="A241" s="35"/>
      <c r="B241" s="36"/>
      <c r="C241" s="37"/>
      <c r="D241" s="193" t="s">
        <v>192</v>
      </c>
      <c r="E241" s="37"/>
      <c r="F241" s="194" t="s">
        <v>431</v>
      </c>
      <c r="G241" s="37"/>
      <c r="H241" s="37"/>
      <c r="I241" s="195"/>
      <c r="J241" s="37"/>
      <c r="K241" s="37"/>
      <c r="L241" s="40"/>
      <c r="M241" s="196"/>
      <c r="N241" s="197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192</v>
      </c>
      <c r="AU241" s="18" t="s">
        <v>82</v>
      </c>
    </row>
    <row r="242" spans="1:65" s="2" customFormat="1" ht="33" customHeight="1">
      <c r="A242" s="35"/>
      <c r="B242" s="36"/>
      <c r="C242" s="180" t="s">
        <v>432</v>
      </c>
      <c r="D242" s="180" t="s">
        <v>173</v>
      </c>
      <c r="E242" s="181" t="s">
        <v>433</v>
      </c>
      <c r="F242" s="182" t="s">
        <v>434</v>
      </c>
      <c r="G242" s="183" t="s">
        <v>189</v>
      </c>
      <c r="H242" s="184">
        <v>9</v>
      </c>
      <c r="I242" s="185"/>
      <c r="J242" s="186">
        <f>ROUND(I242*H242,2)</f>
        <v>0</v>
      </c>
      <c r="K242" s="182" t="s">
        <v>19</v>
      </c>
      <c r="L242" s="40"/>
      <c r="M242" s="187" t="s">
        <v>19</v>
      </c>
      <c r="N242" s="188" t="s">
        <v>43</v>
      </c>
      <c r="O242" s="65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1" t="s">
        <v>177</v>
      </c>
      <c r="AT242" s="191" t="s">
        <v>173</v>
      </c>
      <c r="AU242" s="191" t="s">
        <v>82</v>
      </c>
      <c r="AY242" s="18" t="s">
        <v>171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8" t="s">
        <v>80</v>
      </c>
      <c r="BK242" s="192">
        <f>ROUND(I242*H242,2)</f>
        <v>0</v>
      </c>
      <c r="BL242" s="18" t="s">
        <v>177</v>
      </c>
      <c r="BM242" s="191" t="s">
        <v>435</v>
      </c>
    </row>
    <row r="243" spans="1:65" s="2" customFormat="1" ht="33" customHeight="1">
      <c r="A243" s="35"/>
      <c r="B243" s="36"/>
      <c r="C243" s="180" t="s">
        <v>436</v>
      </c>
      <c r="D243" s="180" t="s">
        <v>173</v>
      </c>
      <c r="E243" s="181" t="s">
        <v>437</v>
      </c>
      <c r="F243" s="182" t="s">
        <v>438</v>
      </c>
      <c r="G243" s="183" t="s">
        <v>197</v>
      </c>
      <c r="H243" s="184">
        <v>234</v>
      </c>
      <c r="I243" s="185"/>
      <c r="J243" s="186">
        <f>ROUND(I243*H243,2)</f>
        <v>0</v>
      </c>
      <c r="K243" s="182" t="s">
        <v>190</v>
      </c>
      <c r="L243" s="40"/>
      <c r="M243" s="187" t="s">
        <v>19</v>
      </c>
      <c r="N243" s="188" t="s">
        <v>43</v>
      </c>
      <c r="O243" s="65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1" t="s">
        <v>177</v>
      </c>
      <c r="AT243" s="191" t="s">
        <v>173</v>
      </c>
      <c r="AU243" s="191" t="s">
        <v>82</v>
      </c>
      <c r="AY243" s="18" t="s">
        <v>171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80</v>
      </c>
      <c r="BK243" s="192">
        <f>ROUND(I243*H243,2)</f>
        <v>0</v>
      </c>
      <c r="BL243" s="18" t="s">
        <v>177</v>
      </c>
      <c r="BM243" s="191" t="s">
        <v>439</v>
      </c>
    </row>
    <row r="244" spans="1:65" s="2" customFormat="1" ht="10.199999999999999">
      <c r="A244" s="35"/>
      <c r="B244" s="36"/>
      <c r="C244" s="37"/>
      <c r="D244" s="193" t="s">
        <v>192</v>
      </c>
      <c r="E244" s="37"/>
      <c r="F244" s="194" t="s">
        <v>440</v>
      </c>
      <c r="G244" s="37"/>
      <c r="H244" s="37"/>
      <c r="I244" s="195"/>
      <c r="J244" s="37"/>
      <c r="K244" s="37"/>
      <c r="L244" s="40"/>
      <c r="M244" s="196"/>
      <c r="N244" s="197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192</v>
      </c>
      <c r="AU244" s="18" t="s">
        <v>82</v>
      </c>
    </row>
    <row r="245" spans="1:65" s="14" customFormat="1" ht="10.199999999999999">
      <c r="B245" s="209"/>
      <c r="C245" s="210"/>
      <c r="D245" s="200" t="s">
        <v>205</v>
      </c>
      <c r="E245" s="211" t="s">
        <v>19</v>
      </c>
      <c r="F245" s="212" t="s">
        <v>441</v>
      </c>
      <c r="G245" s="210"/>
      <c r="H245" s="213">
        <v>234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205</v>
      </c>
      <c r="AU245" s="219" t="s">
        <v>82</v>
      </c>
      <c r="AV245" s="14" t="s">
        <v>82</v>
      </c>
      <c r="AW245" s="14" t="s">
        <v>33</v>
      </c>
      <c r="AX245" s="14" t="s">
        <v>72</v>
      </c>
      <c r="AY245" s="219" t="s">
        <v>171</v>
      </c>
    </row>
    <row r="246" spans="1:65" s="15" customFormat="1" ht="10.199999999999999">
      <c r="B246" s="220"/>
      <c r="C246" s="221"/>
      <c r="D246" s="200" t="s">
        <v>205</v>
      </c>
      <c r="E246" s="222" t="s">
        <v>19</v>
      </c>
      <c r="F246" s="223" t="s">
        <v>208</v>
      </c>
      <c r="G246" s="221"/>
      <c r="H246" s="224">
        <v>234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205</v>
      </c>
      <c r="AU246" s="230" t="s">
        <v>82</v>
      </c>
      <c r="AV246" s="15" t="s">
        <v>177</v>
      </c>
      <c r="AW246" s="15" t="s">
        <v>33</v>
      </c>
      <c r="AX246" s="15" t="s">
        <v>80</v>
      </c>
      <c r="AY246" s="230" t="s">
        <v>171</v>
      </c>
    </row>
    <row r="247" spans="1:65" s="12" customFormat="1" ht="22.8" customHeight="1">
      <c r="B247" s="164"/>
      <c r="C247" s="165"/>
      <c r="D247" s="166" t="s">
        <v>71</v>
      </c>
      <c r="E247" s="178" t="s">
        <v>82</v>
      </c>
      <c r="F247" s="178" t="s">
        <v>442</v>
      </c>
      <c r="G247" s="165"/>
      <c r="H247" s="165"/>
      <c r="I247" s="168"/>
      <c r="J247" s="179">
        <f>BK247</f>
        <v>0</v>
      </c>
      <c r="K247" s="165"/>
      <c r="L247" s="170"/>
      <c r="M247" s="171"/>
      <c r="N247" s="172"/>
      <c r="O247" s="172"/>
      <c r="P247" s="173">
        <f>SUM(P248:P288)</f>
        <v>0</v>
      </c>
      <c r="Q247" s="172"/>
      <c r="R247" s="173">
        <f>SUM(R248:R288)</f>
        <v>130.99992047999999</v>
      </c>
      <c r="S247" s="172"/>
      <c r="T247" s="174">
        <f>SUM(T248:T288)</f>
        <v>0</v>
      </c>
      <c r="AR247" s="175" t="s">
        <v>80</v>
      </c>
      <c r="AT247" s="176" t="s">
        <v>71</v>
      </c>
      <c r="AU247" s="176" t="s">
        <v>80</v>
      </c>
      <c r="AY247" s="175" t="s">
        <v>171</v>
      </c>
      <c r="BK247" s="177">
        <f>SUM(BK248:BK288)</f>
        <v>0</v>
      </c>
    </row>
    <row r="248" spans="1:65" s="2" customFormat="1" ht="24.15" customHeight="1">
      <c r="A248" s="35"/>
      <c r="B248" s="36"/>
      <c r="C248" s="180" t="s">
        <v>443</v>
      </c>
      <c r="D248" s="180" t="s">
        <v>173</v>
      </c>
      <c r="E248" s="181" t="s">
        <v>444</v>
      </c>
      <c r="F248" s="182" t="s">
        <v>445</v>
      </c>
      <c r="G248" s="183" t="s">
        <v>246</v>
      </c>
      <c r="H248" s="184">
        <v>23.66</v>
      </c>
      <c r="I248" s="185"/>
      <c r="J248" s="186">
        <f>ROUND(I248*H248,2)</f>
        <v>0</v>
      </c>
      <c r="K248" s="182" t="s">
        <v>190</v>
      </c>
      <c r="L248" s="40"/>
      <c r="M248" s="187" t="s">
        <v>19</v>
      </c>
      <c r="N248" s="188" t="s">
        <v>43</v>
      </c>
      <c r="O248" s="65"/>
      <c r="P248" s="189">
        <f>O248*H248</f>
        <v>0</v>
      </c>
      <c r="Q248" s="189">
        <v>2.5018699999999998</v>
      </c>
      <c r="R248" s="189">
        <f>Q248*H248</f>
        <v>59.194244199999993</v>
      </c>
      <c r="S248" s="189">
        <v>0</v>
      </c>
      <c r="T248" s="19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1" t="s">
        <v>177</v>
      </c>
      <c r="AT248" s="191" t="s">
        <v>173</v>
      </c>
      <c r="AU248" s="191" t="s">
        <v>82</v>
      </c>
      <c r="AY248" s="18" t="s">
        <v>171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80</v>
      </c>
      <c r="BK248" s="192">
        <f>ROUND(I248*H248,2)</f>
        <v>0</v>
      </c>
      <c r="BL248" s="18" t="s">
        <v>177</v>
      </c>
      <c r="BM248" s="191" t="s">
        <v>446</v>
      </c>
    </row>
    <row r="249" spans="1:65" s="2" customFormat="1" ht="10.199999999999999">
      <c r="A249" s="35"/>
      <c r="B249" s="36"/>
      <c r="C249" s="37"/>
      <c r="D249" s="193" t="s">
        <v>192</v>
      </c>
      <c r="E249" s="37"/>
      <c r="F249" s="194" t="s">
        <v>447</v>
      </c>
      <c r="G249" s="37"/>
      <c r="H249" s="37"/>
      <c r="I249" s="195"/>
      <c r="J249" s="37"/>
      <c r="K249" s="37"/>
      <c r="L249" s="40"/>
      <c r="M249" s="196"/>
      <c r="N249" s="197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192</v>
      </c>
      <c r="AU249" s="18" t="s">
        <v>82</v>
      </c>
    </row>
    <row r="250" spans="1:65" s="14" customFormat="1" ht="10.199999999999999">
      <c r="B250" s="209"/>
      <c r="C250" s="210"/>
      <c r="D250" s="200" t="s">
        <v>205</v>
      </c>
      <c r="E250" s="211" t="s">
        <v>19</v>
      </c>
      <c r="F250" s="212" t="s">
        <v>448</v>
      </c>
      <c r="G250" s="210"/>
      <c r="H250" s="213">
        <v>23.66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205</v>
      </c>
      <c r="AU250" s="219" t="s">
        <v>82</v>
      </c>
      <c r="AV250" s="14" t="s">
        <v>82</v>
      </c>
      <c r="AW250" s="14" t="s">
        <v>33</v>
      </c>
      <c r="AX250" s="14" t="s">
        <v>80</v>
      </c>
      <c r="AY250" s="219" t="s">
        <v>171</v>
      </c>
    </row>
    <row r="251" spans="1:65" s="2" customFormat="1" ht="24.15" customHeight="1">
      <c r="A251" s="35"/>
      <c r="B251" s="36"/>
      <c r="C251" s="180" t="s">
        <v>449</v>
      </c>
      <c r="D251" s="180" t="s">
        <v>173</v>
      </c>
      <c r="E251" s="181" t="s">
        <v>450</v>
      </c>
      <c r="F251" s="182" t="s">
        <v>451</v>
      </c>
      <c r="G251" s="183" t="s">
        <v>246</v>
      </c>
      <c r="H251" s="184">
        <v>0.32</v>
      </c>
      <c r="I251" s="185"/>
      <c r="J251" s="186">
        <f>ROUND(I251*H251,2)</f>
        <v>0</v>
      </c>
      <c r="K251" s="182" t="s">
        <v>190</v>
      </c>
      <c r="L251" s="40"/>
      <c r="M251" s="187" t="s">
        <v>19</v>
      </c>
      <c r="N251" s="188" t="s">
        <v>43</v>
      </c>
      <c r="O251" s="65"/>
      <c r="P251" s="189">
        <f>O251*H251</f>
        <v>0</v>
      </c>
      <c r="Q251" s="189">
        <v>2.5018699999999998</v>
      </c>
      <c r="R251" s="189">
        <f>Q251*H251</f>
        <v>0.80059839999999993</v>
      </c>
      <c r="S251" s="189">
        <v>0</v>
      </c>
      <c r="T251" s="19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1" t="s">
        <v>177</v>
      </c>
      <c r="AT251" s="191" t="s">
        <v>173</v>
      </c>
      <c r="AU251" s="191" t="s">
        <v>82</v>
      </c>
      <c r="AY251" s="18" t="s">
        <v>171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8" t="s">
        <v>80</v>
      </c>
      <c r="BK251" s="192">
        <f>ROUND(I251*H251,2)</f>
        <v>0</v>
      </c>
      <c r="BL251" s="18" t="s">
        <v>177</v>
      </c>
      <c r="BM251" s="191" t="s">
        <v>452</v>
      </c>
    </row>
    <row r="252" spans="1:65" s="2" customFormat="1" ht="10.199999999999999">
      <c r="A252" s="35"/>
      <c r="B252" s="36"/>
      <c r="C252" s="37"/>
      <c r="D252" s="193" t="s">
        <v>192</v>
      </c>
      <c r="E252" s="37"/>
      <c r="F252" s="194" t="s">
        <v>453</v>
      </c>
      <c r="G252" s="37"/>
      <c r="H252" s="37"/>
      <c r="I252" s="195"/>
      <c r="J252" s="37"/>
      <c r="K252" s="37"/>
      <c r="L252" s="40"/>
      <c r="M252" s="196"/>
      <c r="N252" s="197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192</v>
      </c>
      <c r="AU252" s="18" t="s">
        <v>82</v>
      </c>
    </row>
    <row r="253" spans="1:65" s="14" customFormat="1" ht="10.199999999999999">
      <c r="B253" s="209"/>
      <c r="C253" s="210"/>
      <c r="D253" s="200" t="s">
        <v>205</v>
      </c>
      <c r="E253" s="211" t="s">
        <v>19</v>
      </c>
      <c r="F253" s="212" t="s">
        <v>454</v>
      </c>
      <c r="G253" s="210"/>
      <c r="H253" s="213">
        <v>0.32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205</v>
      </c>
      <c r="AU253" s="219" t="s">
        <v>82</v>
      </c>
      <c r="AV253" s="14" t="s">
        <v>82</v>
      </c>
      <c r="AW253" s="14" t="s">
        <v>33</v>
      </c>
      <c r="AX253" s="14" t="s">
        <v>72</v>
      </c>
      <c r="AY253" s="219" t="s">
        <v>171</v>
      </c>
    </row>
    <row r="254" spans="1:65" s="15" customFormat="1" ht="10.199999999999999">
      <c r="B254" s="220"/>
      <c r="C254" s="221"/>
      <c r="D254" s="200" t="s">
        <v>205</v>
      </c>
      <c r="E254" s="222" t="s">
        <v>19</v>
      </c>
      <c r="F254" s="223" t="s">
        <v>208</v>
      </c>
      <c r="G254" s="221"/>
      <c r="H254" s="224">
        <v>0.32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205</v>
      </c>
      <c r="AU254" s="230" t="s">
        <v>82</v>
      </c>
      <c r="AV254" s="15" t="s">
        <v>177</v>
      </c>
      <c r="AW254" s="15" t="s">
        <v>33</v>
      </c>
      <c r="AX254" s="15" t="s">
        <v>80</v>
      </c>
      <c r="AY254" s="230" t="s">
        <v>171</v>
      </c>
    </row>
    <row r="255" spans="1:65" s="2" customFormat="1" ht="16.5" customHeight="1">
      <c r="A255" s="35"/>
      <c r="B255" s="36"/>
      <c r="C255" s="180" t="s">
        <v>455</v>
      </c>
      <c r="D255" s="180" t="s">
        <v>173</v>
      </c>
      <c r="E255" s="181" t="s">
        <v>456</v>
      </c>
      <c r="F255" s="182" t="s">
        <v>457</v>
      </c>
      <c r="G255" s="183" t="s">
        <v>197</v>
      </c>
      <c r="H255" s="184">
        <v>1.92</v>
      </c>
      <c r="I255" s="185"/>
      <c r="J255" s="186">
        <f>ROUND(I255*H255,2)</f>
        <v>0</v>
      </c>
      <c r="K255" s="182" t="s">
        <v>190</v>
      </c>
      <c r="L255" s="40"/>
      <c r="M255" s="187" t="s">
        <v>19</v>
      </c>
      <c r="N255" s="188" t="s">
        <v>43</v>
      </c>
      <c r="O255" s="65"/>
      <c r="P255" s="189">
        <f>O255*H255</f>
        <v>0</v>
      </c>
      <c r="Q255" s="189">
        <v>2.64E-3</v>
      </c>
      <c r="R255" s="189">
        <f>Q255*H255</f>
        <v>5.0688E-3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177</v>
      </c>
      <c r="AT255" s="191" t="s">
        <v>173</v>
      </c>
      <c r="AU255" s="191" t="s">
        <v>82</v>
      </c>
      <c r="AY255" s="18" t="s">
        <v>171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80</v>
      </c>
      <c r="BK255" s="192">
        <f>ROUND(I255*H255,2)</f>
        <v>0</v>
      </c>
      <c r="BL255" s="18" t="s">
        <v>177</v>
      </c>
      <c r="BM255" s="191" t="s">
        <v>458</v>
      </c>
    </row>
    <row r="256" spans="1:65" s="2" customFormat="1" ht="10.199999999999999">
      <c r="A256" s="35"/>
      <c r="B256" s="36"/>
      <c r="C256" s="37"/>
      <c r="D256" s="193" t="s">
        <v>192</v>
      </c>
      <c r="E256" s="37"/>
      <c r="F256" s="194" t="s">
        <v>459</v>
      </c>
      <c r="G256" s="37"/>
      <c r="H256" s="37"/>
      <c r="I256" s="195"/>
      <c r="J256" s="37"/>
      <c r="K256" s="37"/>
      <c r="L256" s="40"/>
      <c r="M256" s="196"/>
      <c r="N256" s="19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192</v>
      </c>
      <c r="AU256" s="18" t="s">
        <v>82</v>
      </c>
    </row>
    <row r="257" spans="1:65" s="14" customFormat="1" ht="10.199999999999999">
      <c r="B257" s="209"/>
      <c r="C257" s="210"/>
      <c r="D257" s="200" t="s">
        <v>205</v>
      </c>
      <c r="E257" s="211" t="s">
        <v>19</v>
      </c>
      <c r="F257" s="212" t="s">
        <v>460</v>
      </c>
      <c r="G257" s="210"/>
      <c r="H257" s="213">
        <v>1.92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205</v>
      </c>
      <c r="AU257" s="219" t="s">
        <v>82</v>
      </c>
      <c r="AV257" s="14" t="s">
        <v>82</v>
      </c>
      <c r="AW257" s="14" t="s">
        <v>33</v>
      </c>
      <c r="AX257" s="14" t="s">
        <v>72</v>
      </c>
      <c r="AY257" s="219" t="s">
        <v>171</v>
      </c>
    </row>
    <row r="258" spans="1:65" s="15" customFormat="1" ht="10.199999999999999">
      <c r="B258" s="220"/>
      <c r="C258" s="221"/>
      <c r="D258" s="200" t="s">
        <v>205</v>
      </c>
      <c r="E258" s="222" t="s">
        <v>19</v>
      </c>
      <c r="F258" s="223" t="s">
        <v>208</v>
      </c>
      <c r="G258" s="221"/>
      <c r="H258" s="224">
        <v>1.92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205</v>
      </c>
      <c r="AU258" s="230" t="s">
        <v>82</v>
      </c>
      <c r="AV258" s="15" t="s">
        <v>177</v>
      </c>
      <c r="AW258" s="15" t="s">
        <v>33</v>
      </c>
      <c r="AX258" s="15" t="s">
        <v>80</v>
      </c>
      <c r="AY258" s="230" t="s">
        <v>171</v>
      </c>
    </row>
    <row r="259" spans="1:65" s="2" customFormat="1" ht="16.5" customHeight="1">
      <c r="A259" s="35"/>
      <c r="B259" s="36"/>
      <c r="C259" s="180" t="s">
        <v>461</v>
      </c>
      <c r="D259" s="180" t="s">
        <v>173</v>
      </c>
      <c r="E259" s="181" t="s">
        <v>462</v>
      </c>
      <c r="F259" s="182" t="s">
        <v>463</v>
      </c>
      <c r="G259" s="183" t="s">
        <v>197</v>
      </c>
      <c r="H259" s="184">
        <v>1.92</v>
      </c>
      <c r="I259" s="185"/>
      <c r="J259" s="186">
        <f>ROUND(I259*H259,2)</f>
        <v>0</v>
      </c>
      <c r="K259" s="182" t="s">
        <v>190</v>
      </c>
      <c r="L259" s="40"/>
      <c r="M259" s="187" t="s">
        <v>19</v>
      </c>
      <c r="N259" s="188" t="s">
        <v>43</v>
      </c>
      <c r="O259" s="65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1" t="s">
        <v>177</v>
      </c>
      <c r="AT259" s="191" t="s">
        <v>173</v>
      </c>
      <c r="AU259" s="191" t="s">
        <v>82</v>
      </c>
      <c r="AY259" s="18" t="s">
        <v>171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8" t="s">
        <v>80</v>
      </c>
      <c r="BK259" s="192">
        <f>ROUND(I259*H259,2)</f>
        <v>0</v>
      </c>
      <c r="BL259" s="18" t="s">
        <v>177</v>
      </c>
      <c r="BM259" s="191" t="s">
        <v>464</v>
      </c>
    </row>
    <row r="260" spans="1:65" s="2" customFormat="1" ht="10.199999999999999">
      <c r="A260" s="35"/>
      <c r="B260" s="36"/>
      <c r="C260" s="37"/>
      <c r="D260" s="193" t="s">
        <v>192</v>
      </c>
      <c r="E260" s="37"/>
      <c r="F260" s="194" t="s">
        <v>465</v>
      </c>
      <c r="G260" s="37"/>
      <c r="H260" s="37"/>
      <c r="I260" s="195"/>
      <c r="J260" s="37"/>
      <c r="K260" s="37"/>
      <c r="L260" s="40"/>
      <c r="M260" s="196"/>
      <c r="N260" s="197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192</v>
      </c>
      <c r="AU260" s="18" t="s">
        <v>82</v>
      </c>
    </row>
    <row r="261" spans="1:65" s="2" customFormat="1" ht="55.5" customHeight="1">
      <c r="A261" s="35"/>
      <c r="B261" s="36"/>
      <c r="C261" s="180" t="s">
        <v>466</v>
      </c>
      <c r="D261" s="180" t="s">
        <v>173</v>
      </c>
      <c r="E261" s="181" t="s">
        <v>467</v>
      </c>
      <c r="F261" s="182" t="s">
        <v>468</v>
      </c>
      <c r="G261" s="183" t="s">
        <v>189</v>
      </c>
      <c r="H261" s="184">
        <v>2</v>
      </c>
      <c r="I261" s="185"/>
      <c r="J261" s="186">
        <f>ROUND(I261*H261,2)</f>
        <v>0</v>
      </c>
      <c r="K261" s="182" t="s">
        <v>190</v>
      </c>
      <c r="L261" s="40"/>
      <c r="M261" s="187" t="s">
        <v>19</v>
      </c>
      <c r="N261" s="188" t="s">
        <v>43</v>
      </c>
      <c r="O261" s="65"/>
      <c r="P261" s="189">
        <f>O261*H261</f>
        <v>0</v>
      </c>
      <c r="Q261" s="189">
        <v>1.3509999999999999E-2</v>
      </c>
      <c r="R261" s="189">
        <f>Q261*H261</f>
        <v>2.7019999999999999E-2</v>
      </c>
      <c r="S261" s="189">
        <v>0</v>
      </c>
      <c r="T261" s="19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1" t="s">
        <v>177</v>
      </c>
      <c r="AT261" s="191" t="s">
        <v>173</v>
      </c>
      <c r="AU261" s="191" t="s">
        <v>82</v>
      </c>
      <c r="AY261" s="18" t="s">
        <v>171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8" t="s">
        <v>80</v>
      </c>
      <c r="BK261" s="192">
        <f>ROUND(I261*H261,2)</f>
        <v>0</v>
      </c>
      <c r="BL261" s="18" t="s">
        <v>177</v>
      </c>
      <c r="BM261" s="191" t="s">
        <v>469</v>
      </c>
    </row>
    <row r="262" spans="1:65" s="2" customFormat="1" ht="10.199999999999999">
      <c r="A262" s="35"/>
      <c r="B262" s="36"/>
      <c r="C262" s="37"/>
      <c r="D262" s="193" t="s">
        <v>192</v>
      </c>
      <c r="E262" s="37"/>
      <c r="F262" s="194" t="s">
        <v>470</v>
      </c>
      <c r="G262" s="37"/>
      <c r="H262" s="37"/>
      <c r="I262" s="195"/>
      <c r="J262" s="37"/>
      <c r="K262" s="37"/>
      <c r="L262" s="40"/>
      <c r="M262" s="196"/>
      <c r="N262" s="19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192</v>
      </c>
      <c r="AU262" s="18" t="s">
        <v>82</v>
      </c>
    </row>
    <row r="263" spans="1:65" s="2" customFormat="1" ht="55.5" customHeight="1">
      <c r="A263" s="35"/>
      <c r="B263" s="36"/>
      <c r="C263" s="180" t="s">
        <v>471</v>
      </c>
      <c r="D263" s="180" t="s">
        <v>173</v>
      </c>
      <c r="E263" s="181" t="s">
        <v>472</v>
      </c>
      <c r="F263" s="182" t="s">
        <v>473</v>
      </c>
      <c r="G263" s="183" t="s">
        <v>189</v>
      </c>
      <c r="H263" s="184">
        <v>6</v>
      </c>
      <c r="I263" s="185"/>
      <c r="J263" s="186">
        <f>ROUND(I263*H263,2)</f>
        <v>0</v>
      </c>
      <c r="K263" s="182" t="s">
        <v>190</v>
      </c>
      <c r="L263" s="40"/>
      <c r="M263" s="187" t="s">
        <v>19</v>
      </c>
      <c r="N263" s="188" t="s">
        <v>43</v>
      </c>
      <c r="O263" s="65"/>
      <c r="P263" s="189">
        <f>O263*H263</f>
        <v>0</v>
      </c>
      <c r="Q263" s="189">
        <v>2.1700000000000001E-3</v>
      </c>
      <c r="R263" s="189">
        <f>Q263*H263</f>
        <v>1.302E-2</v>
      </c>
      <c r="S263" s="189">
        <v>0</v>
      </c>
      <c r="T263" s="19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1" t="s">
        <v>177</v>
      </c>
      <c r="AT263" s="191" t="s">
        <v>173</v>
      </c>
      <c r="AU263" s="191" t="s">
        <v>82</v>
      </c>
      <c r="AY263" s="18" t="s">
        <v>171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8" t="s">
        <v>80</v>
      </c>
      <c r="BK263" s="192">
        <f>ROUND(I263*H263,2)</f>
        <v>0</v>
      </c>
      <c r="BL263" s="18" t="s">
        <v>177</v>
      </c>
      <c r="BM263" s="191" t="s">
        <v>474</v>
      </c>
    </row>
    <row r="264" spans="1:65" s="2" customFormat="1" ht="10.199999999999999">
      <c r="A264" s="35"/>
      <c r="B264" s="36"/>
      <c r="C264" s="37"/>
      <c r="D264" s="193" t="s">
        <v>192</v>
      </c>
      <c r="E264" s="37"/>
      <c r="F264" s="194" t="s">
        <v>475</v>
      </c>
      <c r="G264" s="37"/>
      <c r="H264" s="37"/>
      <c r="I264" s="195"/>
      <c r="J264" s="37"/>
      <c r="K264" s="37"/>
      <c r="L264" s="40"/>
      <c r="M264" s="196"/>
      <c r="N264" s="197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192</v>
      </c>
      <c r="AU264" s="18" t="s">
        <v>82</v>
      </c>
    </row>
    <row r="265" spans="1:65" s="2" customFormat="1" ht="44.25" customHeight="1">
      <c r="A265" s="35"/>
      <c r="B265" s="36"/>
      <c r="C265" s="180" t="s">
        <v>476</v>
      </c>
      <c r="D265" s="180" t="s">
        <v>173</v>
      </c>
      <c r="E265" s="181" t="s">
        <v>477</v>
      </c>
      <c r="F265" s="182" t="s">
        <v>478</v>
      </c>
      <c r="G265" s="183" t="s">
        <v>197</v>
      </c>
      <c r="H265" s="184">
        <v>28.95</v>
      </c>
      <c r="I265" s="185"/>
      <c r="J265" s="186">
        <f>ROUND(I265*H265,2)</f>
        <v>0</v>
      </c>
      <c r="K265" s="182" t="s">
        <v>190</v>
      </c>
      <c r="L265" s="40"/>
      <c r="M265" s="187" t="s">
        <v>19</v>
      </c>
      <c r="N265" s="188" t="s">
        <v>43</v>
      </c>
      <c r="O265" s="65"/>
      <c r="P265" s="189">
        <f>O265*H265</f>
        <v>0</v>
      </c>
      <c r="Q265" s="189">
        <v>0.61207999999999996</v>
      </c>
      <c r="R265" s="189">
        <f>Q265*H265</f>
        <v>17.719715999999998</v>
      </c>
      <c r="S265" s="189">
        <v>0</v>
      </c>
      <c r="T265" s="19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1" t="s">
        <v>177</v>
      </c>
      <c r="AT265" s="191" t="s">
        <v>173</v>
      </c>
      <c r="AU265" s="191" t="s">
        <v>82</v>
      </c>
      <c r="AY265" s="18" t="s">
        <v>171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8" t="s">
        <v>80</v>
      </c>
      <c r="BK265" s="192">
        <f>ROUND(I265*H265,2)</f>
        <v>0</v>
      </c>
      <c r="BL265" s="18" t="s">
        <v>177</v>
      </c>
      <c r="BM265" s="191" t="s">
        <v>479</v>
      </c>
    </row>
    <row r="266" spans="1:65" s="2" customFormat="1" ht="10.199999999999999">
      <c r="A266" s="35"/>
      <c r="B266" s="36"/>
      <c r="C266" s="37"/>
      <c r="D266" s="193" t="s">
        <v>192</v>
      </c>
      <c r="E266" s="37"/>
      <c r="F266" s="194" t="s">
        <v>480</v>
      </c>
      <c r="G266" s="37"/>
      <c r="H266" s="37"/>
      <c r="I266" s="195"/>
      <c r="J266" s="37"/>
      <c r="K266" s="37"/>
      <c r="L266" s="40"/>
      <c r="M266" s="196"/>
      <c r="N266" s="197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192</v>
      </c>
      <c r="AU266" s="18" t="s">
        <v>82</v>
      </c>
    </row>
    <row r="267" spans="1:65" s="14" customFormat="1" ht="10.199999999999999">
      <c r="B267" s="209"/>
      <c r="C267" s="210"/>
      <c r="D267" s="200" t="s">
        <v>205</v>
      </c>
      <c r="E267" s="211" t="s">
        <v>19</v>
      </c>
      <c r="F267" s="212" t="s">
        <v>481</v>
      </c>
      <c r="G267" s="210"/>
      <c r="H267" s="213">
        <v>28.95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205</v>
      </c>
      <c r="AU267" s="219" t="s">
        <v>82</v>
      </c>
      <c r="AV267" s="14" t="s">
        <v>82</v>
      </c>
      <c r="AW267" s="14" t="s">
        <v>33</v>
      </c>
      <c r="AX267" s="14" t="s">
        <v>80</v>
      </c>
      <c r="AY267" s="219" t="s">
        <v>171</v>
      </c>
    </row>
    <row r="268" spans="1:65" s="2" customFormat="1" ht="55.5" customHeight="1">
      <c r="A268" s="35"/>
      <c r="B268" s="36"/>
      <c r="C268" s="180" t="s">
        <v>482</v>
      </c>
      <c r="D268" s="180" t="s">
        <v>173</v>
      </c>
      <c r="E268" s="181" t="s">
        <v>483</v>
      </c>
      <c r="F268" s="182" t="s">
        <v>484</v>
      </c>
      <c r="G268" s="183" t="s">
        <v>300</v>
      </c>
      <c r="H268" s="184">
        <v>0.495</v>
      </c>
      <c r="I268" s="185"/>
      <c r="J268" s="186">
        <f>ROUND(I268*H268,2)</f>
        <v>0</v>
      </c>
      <c r="K268" s="182" t="s">
        <v>190</v>
      </c>
      <c r="L268" s="40"/>
      <c r="M268" s="187" t="s">
        <v>19</v>
      </c>
      <c r="N268" s="188" t="s">
        <v>43</v>
      </c>
      <c r="O268" s="65"/>
      <c r="P268" s="189">
        <f>O268*H268</f>
        <v>0</v>
      </c>
      <c r="Q268" s="189">
        <v>1.0593999999999999</v>
      </c>
      <c r="R268" s="189">
        <f>Q268*H268</f>
        <v>0.52440299999999995</v>
      </c>
      <c r="S268" s="189">
        <v>0</v>
      </c>
      <c r="T268" s="19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1" t="s">
        <v>177</v>
      </c>
      <c r="AT268" s="191" t="s">
        <v>173</v>
      </c>
      <c r="AU268" s="191" t="s">
        <v>82</v>
      </c>
      <c r="AY268" s="18" t="s">
        <v>171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80</v>
      </c>
      <c r="BK268" s="192">
        <f>ROUND(I268*H268,2)</f>
        <v>0</v>
      </c>
      <c r="BL268" s="18" t="s">
        <v>177</v>
      </c>
      <c r="BM268" s="191" t="s">
        <v>485</v>
      </c>
    </row>
    <row r="269" spans="1:65" s="2" customFormat="1" ht="10.199999999999999">
      <c r="A269" s="35"/>
      <c r="B269" s="36"/>
      <c r="C269" s="37"/>
      <c r="D269" s="193" t="s">
        <v>192</v>
      </c>
      <c r="E269" s="37"/>
      <c r="F269" s="194" t="s">
        <v>486</v>
      </c>
      <c r="G269" s="37"/>
      <c r="H269" s="37"/>
      <c r="I269" s="195"/>
      <c r="J269" s="37"/>
      <c r="K269" s="37"/>
      <c r="L269" s="40"/>
      <c r="M269" s="196"/>
      <c r="N269" s="197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192</v>
      </c>
      <c r="AU269" s="18" t="s">
        <v>82</v>
      </c>
    </row>
    <row r="270" spans="1:65" s="14" customFormat="1" ht="10.199999999999999">
      <c r="B270" s="209"/>
      <c r="C270" s="210"/>
      <c r="D270" s="200" t="s">
        <v>205</v>
      </c>
      <c r="E270" s="211" t="s">
        <v>19</v>
      </c>
      <c r="F270" s="212" t="s">
        <v>487</v>
      </c>
      <c r="G270" s="210"/>
      <c r="H270" s="213">
        <v>0.16500000000000001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205</v>
      </c>
      <c r="AU270" s="219" t="s">
        <v>82</v>
      </c>
      <c r="AV270" s="14" t="s">
        <v>82</v>
      </c>
      <c r="AW270" s="14" t="s">
        <v>33</v>
      </c>
      <c r="AX270" s="14" t="s">
        <v>72</v>
      </c>
      <c r="AY270" s="219" t="s">
        <v>171</v>
      </c>
    </row>
    <row r="271" spans="1:65" s="14" customFormat="1" ht="10.199999999999999">
      <c r="B271" s="209"/>
      <c r="C271" s="210"/>
      <c r="D271" s="200" t="s">
        <v>205</v>
      </c>
      <c r="E271" s="211" t="s">
        <v>19</v>
      </c>
      <c r="F271" s="212" t="s">
        <v>488</v>
      </c>
      <c r="G271" s="210"/>
      <c r="H271" s="213">
        <v>0.33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205</v>
      </c>
      <c r="AU271" s="219" t="s">
        <v>82</v>
      </c>
      <c r="AV271" s="14" t="s">
        <v>82</v>
      </c>
      <c r="AW271" s="14" t="s">
        <v>33</v>
      </c>
      <c r="AX271" s="14" t="s">
        <v>72</v>
      </c>
      <c r="AY271" s="219" t="s">
        <v>171</v>
      </c>
    </row>
    <row r="272" spans="1:65" s="15" customFormat="1" ht="10.199999999999999">
      <c r="B272" s="220"/>
      <c r="C272" s="221"/>
      <c r="D272" s="200" t="s">
        <v>205</v>
      </c>
      <c r="E272" s="222" t="s">
        <v>19</v>
      </c>
      <c r="F272" s="223" t="s">
        <v>208</v>
      </c>
      <c r="G272" s="221"/>
      <c r="H272" s="224">
        <v>0.495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205</v>
      </c>
      <c r="AU272" s="230" t="s">
        <v>82</v>
      </c>
      <c r="AV272" s="15" t="s">
        <v>177</v>
      </c>
      <c r="AW272" s="15" t="s">
        <v>33</v>
      </c>
      <c r="AX272" s="15" t="s">
        <v>80</v>
      </c>
      <c r="AY272" s="230" t="s">
        <v>171</v>
      </c>
    </row>
    <row r="273" spans="1:65" s="2" customFormat="1" ht="33" customHeight="1">
      <c r="A273" s="35"/>
      <c r="B273" s="36"/>
      <c r="C273" s="180" t="s">
        <v>489</v>
      </c>
      <c r="D273" s="180" t="s">
        <v>173</v>
      </c>
      <c r="E273" s="181" t="s">
        <v>490</v>
      </c>
      <c r="F273" s="182" t="s">
        <v>491</v>
      </c>
      <c r="G273" s="183" t="s">
        <v>246</v>
      </c>
      <c r="H273" s="184">
        <v>20.695</v>
      </c>
      <c r="I273" s="185"/>
      <c r="J273" s="186">
        <f>ROUND(I273*H273,2)</f>
        <v>0</v>
      </c>
      <c r="K273" s="182" t="s">
        <v>190</v>
      </c>
      <c r="L273" s="40"/>
      <c r="M273" s="187" t="s">
        <v>19</v>
      </c>
      <c r="N273" s="188" t="s">
        <v>43</v>
      </c>
      <c r="O273" s="65"/>
      <c r="P273" s="189">
        <f>O273*H273</f>
        <v>0</v>
      </c>
      <c r="Q273" s="189">
        <v>2.5018699999999998</v>
      </c>
      <c r="R273" s="189">
        <f>Q273*H273</f>
        <v>51.776199649999995</v>
      </c>
      <c r="S273" s="189">
        <v>0</v>
      </c>
      <c r="T273" s="19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1" t="s">
        <v>177</v>
      </c>
      <c r="AT273" s="191" t="s">
        <v>173</v>
      </c>
      <c r="AU273" s="191" t="s">
        <v>82</v>
      </c>
      <c r="AY273" s="18" t="s">
        <v>171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8" t="s">
        <v>80</v>
      </c>
      <c r="BK273" s="192">
        <f>ROUND(I273*H273,2)</f>
        <v>0</v>
      </c>
      <c r="BL273" s="18" t="s">
        <v>177</v>
      </c>
      <c r="BM273" s="191" t="s">
        <v>492</v>
      </c>
    </row>
    <row r="274" spans="1:65" s="2" customFormat="1" ht="10.199999999999999">
      <c r="A274" s="35"/>
      <c r="B274" s="36"/>
      <c r="C274" s="37"/>
      <c r="D274" s="193" t="s">
        <v>192</v>
      </c>
      <c r="E274" s="37"/>
      <c r="F274" s="194" t="s">
        <v>493</v>
      </c>
      <c r="G274" s="37"/>
      <c r="H274" s="37"/>
      <c r="I274" s="195"/>
      <c r="J274" s="37"/>
      <c r="K274" s="37"/>
      <c r="L274" s="40"/>
      <c r="M274" s="196"/>
      <c r="N274" s="197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192</v>
      </c>
      <c r="AU274" s="18" t="s">
        <v>82</v>
      </c>
    </row>
    <row r="275" spans="1:65" s="14" customFormat="1" ht="10.199999999999999">
      <c r="B275" s="209"/>
      <c r="C275" s="210"/>
      <c r="D275" s="200" t="s">
        <v>205</v>
      </c>
      <c r="E275" s="211" t="s">
        <v>19</v>
      </c>
      <c r="F275" s="212" t="s">
        <v>494</v>
      </c>
      <c r="G275" s="210"/>
      <c r="H275" s="213">
        <v>20.695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205</v>
      </c>
      <c r="AU275" s="219" t="s">
        <v>82</v>
      </c>
      <c r="AV275" s="14" t="s">
        <v>82</v>
      </c>
      <c r="AW275" s="14" t="s">
        <v>33</v>
      </c>
      <c r="AX275" s="14" t="s">
        <v>72</v>
      </c>
      <c r="AY275" s="219" t="s">
        <v>171</v>
      </c>
    </row>
    <row r="276" spans="1:65" s="15" customFormat="1" ht="10.199999999999999">
      <c r="B276" s="220"/>
      <c r="C276" s="221"/>
      <c r="D276" s="200" t="s">
        <v>205</v>
      </c>
      <c r="E276" s="222" t="s">
        <v>19</v>
      </c>
      <c r="F276" s="223" t="s">
        <v>208</v>
      </c>
      <c r="G276" s="221"/>
      <c r="H276" s="224">
        <v>20.695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205</v>
      </c>
      <c r="AU276" s="230" t="s">
        <v>82</v>
      </c>
      <c r="AV276" s="15" t="s">
        <v>177</v>
      </c>
      <c r="AW276" s="15" t="s">
        <v>33</v>
      </c>
      <c r="AX276" s="15" t="s">
        <v>80</v>
      </c>
      <c r="AY276" s="230" t="s">
        <v>171</v>
      </c>
    </row>
    <row r="277" spans="1:65" s="2" customFormat="1" ht="44.25" customHeight="1">
      <c r="A277" s="35"/>
      <c r="B277" s="36"/>
      <c r="C277" s="180" t="s">
        <v>495</v>
      </c>
      <c r="D277" s="180" t="s">
        <v>173</v>
      </c>
      <c r="E277" s="181" t="s">
        <v>496</v>
      </c>
      <c r="F277" s="182" t="s">
        <v>497</v>
      </c>
      <c r="G277" s="183" t="s">
        <v>246</v>
      </c>
      <c r="H277" s="184">
        <v>20.695</v>
      </c>
      <c r="I277" s="185"/>
      <c r="J277" s="186">
        <f>ROUND(I277*H277,2)</f>
        <v>0</v>
      </c>
      <c r="K277" s="182" t="s">
        <v>190</v>
      </c>
      <c r="L277" s="40"/>
      <c r="M277" s="187" t="s">
        <v>19</v>
      </c>
      <c r="N277" s="188" t="s">
        <v>43</v>
      </c>
      <c r="O277" s="65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1" t="s">
        <v>177</v>
      </c>
      <c r="AT277" s="191" t="s">
        <v>173</v>
      </c>
      <c r="AU277" s="191" t="s">
        <v>82</v>
      </c>
      <c r="AY277" s="18" t="s">
        <v>171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8" t="s">
        <v>80</v>
      </c>
      <c r="BK277" s="192">
        <f>ROUND(I277*H277,2)</f>
        <v>0</v>
      </c>
      <c r="BL277" s="18" t="s">
        <v>177</v>
      </c>
      <c r="BM277" s="191" t="s">
        <v>498</v>
      </c>
    </row>
    <row r="278" spans="1:65" s="2" customFormat="1" ht="10.199999999999999">
      <c r="A278" s="35"/>
      <c r="B278" s="36"/>
      <c r="C278" s="37"/>
      <c r="D278" s="193" t="s">
        <v>192</v>
      </c>
      <c r="E278" s="37"/>
      <c r="F278" s="194" t="s">
        <v>499</v>
      </c>
      <c r="G278" s="37"/>
      <c r="H278" s="37"/>
      <c r="I278" s="195"/>
      <c r="J278" s="37"/>
      <c r="K278" s="37"/>
      <c r="L278" s="40"/>
      <c r="M278" s="196"/>
      <c r="N278" s="197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192</v>
      </c>
      <c r="AU278" s="18" t="s">
        <v>82</v>
      </c>
    </row>
    <row r="279" spans="1:65" s="2" customFormat="1" ht="21.75" customHeight="1">
      <c r="A279" s="35"/>
      <c r="B279" s="36"/>
      <c r="C279" s="180" t="s">
        <v>500</v>
      </c>
      <c r="D279" s="180" t="s">
        <v>173</v>
      </c>
      <c r="E279" s="181" t="s">
        <v>501</v>
      </c>
      <c r="F279" s="182" t="s">
        <v>502</v>
      </c>
      <c r="G279" s="183" t="s">
        <v>300</v>
      </c>
      <c r="H279" s="184">
        <v>0.73499999999999999</v>
      </c>
      <c r="I279" s="185"/>
      <c r="J279" s="186">
        <f>ROUND(I279*H279,2)</f>
        <v>0</v>
      </c>
      <c r="K279" s="182" t="s">
        <v>190</v>
      </c>
      <c r="L279" s="40"/>
      <c r="M279" s="187" t="s">
        <v>19</v>
      </c>
      <c r="N279" s="188" t="s">
        <v>43</v>
      </c>
      <c r="O279" s="65"/>
      <c r="P279" s="189">
        <f>O279*H279</f>
        <v>0</v>
      </c>
      <c r="Q279" s="189">
        <v>1.06277</v>
      </c>
      <c r="R279" s="189">
        <f>Q279*H279</f>
        <v>0.78113595000000002</v>
      </c>
      <c r="S279" s="189">
        <v>0</v>
      </c>
      <c r="T279" s="19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1" t="s">
        <v>177</v>
      </c>
      <c r="AT279" s="191" t="s">
        <v>173</v>
      </c>
      <c r="AU279" s="191" t="s">
        <v>82</v>
      </c>
      <c r="AY279" s="18" t="s">
        <v>171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8" t="s">
        <v>80</v>
      </c>
      <c r="BK279" s="192">
        <f>ROUND(I279*H279,2)</f>
        <v>0</v>
      </c>
      <c r="BL279" s="18" t="s">
        <v>177</v>
      </c>
      <c r="BM279" s="191" t="s">
        <v>503</v>
      </c>
    </row>
    <row r="280" spans="1:65" s="2" customFormat="1" ht="10.199999999999999">
      <c r="A280" s="35"/>
      <c r="B280" s="36"/>
      <c r="C280" s="37"/>
      <c r="D280" s="193" t="s">
        <v>192</v>
      </c>
      <c r="E280" s="37"/>
      <c r="F280" s="194" t="s">
        <v>504</v>
      </c>
      <c r="G280" s="37"/>
      <c r="H280" s="37"/>
      <c r="I280" s="195"/>
      <c r="J280" s="37"/>
      <c r="K280" s="37"/>
      <c r="L280" s="40"/>
      <c r="M280" s="196"/>
      <c r="N280" s="197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192</v>
      </c>
      <c r="AU280" s="18" t="s">
        <v>82</v>
      </c>
    </row>
    <row r="281" spans="1:65" s="14" customFormat="1" ht="10.199999999999999">
      <c r="B281" s="209"/>
      <c r="C281" s="210"/>
      <c r="D281" s="200" t="s">
        <v>205</v>
      </c>
      <c r="E281" s="211" t="s">
        <v>19</v>
      </c>
      <c r="F281" s="212" t="s">
        <v>505</v>
      </c>
      <c r="G281" s="210"/>
      <c r="H281" s="213">
        <v>0.73499999999999999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205</v>
      </c>
      <c r="AU281" s="219" t="s">
        <v>82</v>
      </c>
      <c r="AV281" s="14" t="s">
        <v>82</v>
      </c>
      <c r="AW281" s="14" t="s">
        <v>33</v>
      </c>
      <c r="AX281" s="14" t="s">
        <v>72</v>
      </c>
      <c r="AY281" s="219" t="s">
        <v>171</v>
      </c>
    </row>
    <row r="282" spans="1:65" s="15" customFormat="1" ht="10.199999999999999">
      <c r="B282" s="220"/>
      <c r="C282" s="221"/>
      <c r="D282" s="200" t="s">
        <v>205</v>
      </c>
      <c r="E282" s="222" t="s">
        <v>19</v>
      </c>
      <c r="F282" s="223" t="s">
        <v>208</v>
      </c>
      <c r="G282" s="221"/>
      <c r="H282" s="224">
        <v>0.73499999999999999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205</v>
      </c>
      <c r="AU282" s="230" t="s">
        <v>82</v>
      </c>
      <c r="AV282" s="15" t="s">
        <v>177</v>
      </c>
      <c r="AW282" s="15" t="s">
        <v>33</v>
      </c>
      <c r="AX282" s="15" t="s">
        <v>80</v>
      </c>
      <c r="AY282" s="230" t="s">
        <v>171</v>
      </c>
    </row>
    <row r="283" spans="1:65" s="2" customFormat="1" ht="16.5" customHeight="1">
      <c r="A283" s="35"/>
      <c r="B283" s="36"/>
      <c r="C283" s="180" t="s">
        <v>506</v>
      </c>
      <c r="D283" s="180" t="s">
        <v>173</v>
      </c>
      <c r="E283" s="181" t="s">
        <v>507</v>
      </c>
      <c r="F283" s="182" t="s">
        <v>508</v>
      </c>
      <c r="G283" s="183" t="s">
        <v>197</v>
      </c>
      <c r="H283" s="184">
        <v>9.8640000000000008</v>
      </c>
      <c r="I283" s="185"/>
      <c r="J283" s="186">
        <f>ROUND(I283*H283,2)</f>
        <v>0</v>
      </c>
      <c r="K283" s="182" t="s">
        <v>190</v>
      </c>
      <c r="L283" s="40"/>
      <c r="M283" s="187" t="s">
        <v>19</v>
      </c>
      <c r="N283" s="188" t="s">
        <v>43</v>
      </c>
      <c r="O283" s="65"/>
      <c r="P283" s="189">
        <f>O283*H283</f>
        <v>0</v>
      </c>
      <c r="Q283" s="189">
        <v>1.6070000000000001E-2</v>
      </c>
      <c r="R283" s="189">
        <f>Q283*H283</f>
        <v>0.15851448000000001</v>
      </c>
      <c r="S283" s="189">
        <v>0</v>
      </c>
      <c r="T283" s="19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1" t="s">
        <v>177</v>
      </c>
      <c r="AT283" s="191" t="s">
        <v>173</v>
      </c>
      <c r="AU283" s="191" t="s">
        <v>82</v>
      </c>
      <c r="AY283" s="18" t="s">
        <v>171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8" t="s">
        <v>80</v>
      </c>
      <c r="BK283" s="192">
        <f>ROUND(I283*H283,2)</f>
        <v>0</v>
      </c>
      <c r="BL283" s="18" t="s">
        <v>177</v>
      </c>
      <c r="BM283" s="191" t="s">
        <v>509</v>
      </c>
    </row>
    <row r="284" spans="1:65" s="2" customFormat="1" ht="10.199999999999999">
      <c r="A284" s="35"/>
      <c r="B284" s="36"/>
      <c r="C284" s="37"/>
      <c r="D284" s="193" t="s">
        <v>192</v>
      </c>
      <c r="E284" s="37"/>
      <c r="F284" s="194" t="s">
        <v>510</v>
      </c>
      <c r="G284" s="37"/>
      <c r="H284" s="37"/>
      <c r="I284" s="195"/>
      <c r="J284" s="37"/>
      <c r="K284" s="37"/>
      <c r="L284" s="40"/>
      <c r="M284" s="196"/>
      <c r="N284" s="197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192</v>
      </c>
      <c r="AU284" s="18" t="s">
        <v>82</v>
      </c>
    </row>
    <row r="285" spans="1:65" s="14" customFormat="1" ht="10.199999999999999">
      <c r="B285" s="209"/>
      <c r="C285" s="210"/>
      <c r="D285" s="200" t="s">
        <v>205</v>
      </c>
      <c r="E285" s="211" t="s">
        <v>19</v>
      </c>
      <c r="F285" s="212" t="s">
        <v>511</v>
      </c>
      <c r="G285" s="210"/>
      <c r="H285" s="213">
        <v>9.8640000000000008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205</v>
      </c>
      <c r="AU285" s="219" t="s">
        <v>82</v>
      </c>
      <c r="AV285" s="14" t="s">
        <v>82</v>
      </c>
      <c r="AW285" s="14" t="s">
        <v>33</v>
      </c>
      <c r="AX285" s="14" t="s">
        <v>72</v>
      </c>
      <c r="AY285" s="219" t="s">
        <v>171</v>
      </c>
    </row>
    <row r="286" spans="1:65" s="15" customFormat="1" ht="10.199999999999999">
      <c r="B286" s="220"/>
      <c r="C286" s="221"/>
      <c r="D286" s="200" t="s">
        <v>205</v>
      </c>
      <c r="E286" s="222" t="s">
        <v>19</v>
      </c>
      <c r="F286" s="223" t="s">
        <v>208</v>
      </c>
      <c r="G286" s="221"/>
      <c r="H286" s="224">
        <v>9.8640000000000008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205</v>
      </c>
      <c r="AU286" s="230" t="s">
        <v>82</v>
      </c>
      <c r="AV286" s="15" t="s">
        <v>177</v>
      </c>
      <c r="AW286" s="15" t="s">
        <v>33</v>
      </c>
      <c r="AX286" s="15" t="s">
        <v>80</v>
      </c>
      <c r="AY286" s="230" t="s">
        <v>171</v>
      </c>
    </row>
    <row r="287" spans="1:65" s="2" customFormat="1" ht="16.5" customHeight="1">
      <c r="A287" s="35"/>
      <c r="B287" s="36"/>
      <c r="C287" s="180" t="s">
        <v>512</v>
      </c>
      <c r="D287" s="180" t="s">
        <v>173</v>
      </c>
      <c r="E287" s="181" t="s">
        <v>513</v>
      </c>
      <c r="F287" s="182" t="s">
        <v>514</v>
      </c>
      <c r="G287" s="183" t="s">
        <v>197</v>
      </c>
      <c r="H287" s="184">
        <v>9.8640000000000008</v>
      </c>
      <c r="I287" s="185"/>
      <c r="J287" s="186">
        <f>ROUND(I287*H287,2)</f>
        <v>0</v>
      </c>
      <c r="K287" s="182" t="s">
        <v>190</v>
      </c>
      <c r="L287" s="40"/>
      <c r="M287" s="187" t="s">
        <v>19</v>
      </c>
      <c r="N287" s="188" t="s">
        <v>43</v>
      </c>
      <c r="O287" s="65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1" t="s">
        <v>177</v>
      </c>
      <c r="AT287" s="191" t="s">
        <v>173</v>
      </c>
      <c r="AU287" s="191" t="s">
        <v>82</v>
      </c>
      <c r="AY287" s="18" t="s">
        <v>171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8" t="s">
        <v>80</v>
      </c>
      <c r="BK287" s="192">
        <f>ROUND(I287*H287,2)</f>
        <v>0</v>
      </c>
      <c r="BL287" s="18" t="s">
        <v>177</v>
      </c>
      <c r="BM287" s="191" t="s">
        <v>515</v>
      </c>
    </row>
    <row r="288" spans="1:65" s="2" customFormat="1" ht="10.199999999999999">
      <c r="A288" s="35"/>
      <c r="B288" s="36"/>
      <c r="C288" s="37"/>
      <c r="D288" s="193" t="s">
        <v>192</v>
      </c>
      <c r="E288" s="37"/>
      <c r="F288" s="194" t="s">
        <v>516</v>
      </c>
      <c r="G288" s="37"/>
      <c r="H288" s="37"/>
      <c r="I288" s="195"/>
      <c r="J288" s="37"/>
      <c r="K288" s="37"/>
      <c r="L288" s="40"/>
      <c r="M288" s="196"/>
      <c r="N288" s="197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192</v>
      </c>
      <c r="AU288" s="18" t="s">
        <v>82</v>
      </c>
    </row>
    <row r="289" spans="1:65" s="12" customFormat="1" ht="22.8" customHeight="1">
      <c r="B289" s="164"/>
      <c r="C289" s="165"/>
      <c r="D289" s="166" t="s">
        <v>71</v>
      </c>
      <c r="E289" s="178" t="s">
        <v>182</v>
      </c>
      <c r="F289" s="178" t="s">
        <v>517</v>
      </c>
      <c r="G289" s="165"/>
      <c r="H289" s="165"/>
      <c r="I289" s="168"/>
      <c r="J289" s="179">
        <f>BK289</f>
        <v>0</v>
      </c>
      <c r="K289" s="165"/>
      <c r="L289" s="170"/>
      <c r="M289" s="171"/>
      <c r="N289" s="172"/>
      <c r="O289" s="172"/>
      <c r="P289" s="173">
        <f>SUM(P290:P305)</f>
        <v>0</v>
      </c>
      <c r="Q289" s="172"/>
      <c r="R289" s="173">
        <f>SUM(R290:R305)</f>
        <v>14.881548400000002</v>
      </c>
      <c r="S289" s="172"/>
      <c r="T289" s="174">
        <f>SUM(T290:T305)</f>
        <v>0</v>
      </c>
      <c r="AR289" s="175" t="s">
        <v>80</v>
      </c>
      <c r="AT289" s="176" t="s">
        <v>71</v>
      </c>
      <c r="AU289" s="176" t="s">
        <v>80</v>
      </c>
      <c r="AY289" s="175" t="s">
        <v>171</v>
      </c>
      <c r="BK289" s="177">
        <f>SUM(BK290:BK305)</f>
        <v>0</v>
      </c>
    </row>
    <row r="290" spans="1:65" s="2" customFormat="1" ht="33" customHeight="1">
      <c r="A290" s="35"/>
      <c r="B290" s="36"/>
      <c r="C290" s="180" t="s">
        <v>518</v>
      </c>
      <c r="D290" s="180" t="s">
        <v>173</v>
      </c>
      <c r="E290" s="181" t="s">
        <v>519</v>
      </c>
      <c r="F290" s="182" t="s">
        <v>520</v>
      </c>
      <c r="G290" s="183" t="s">
        <v>189</v>
      </c>
      <c r="H290" s="184">
        <v>185</v>
      </c>
      <c r="I290" s="185"/>
      <c r="J290" s="186">
        <f>ROUND(I290*H290,2)</f>
        <v>0</v>
      </c>
      <c r="K290" s="182" t="s">
        <v>190</v>
      </c>
      <c r="L290" s="40"/>
      <c r="M290" s="187" t="s">
        <v>19</v>
      </c>
      <c r="N290" s="188" t="s">
        <v>43</v>
      </c>
      <c r="O290" s="65"/>
      <c r="P290" s="189">
        <f>O290*H290</f>
        <v>0</v>
      </c>
      <c r="Q290" s="189">
        <v>6.7019999999999996E-2</v>
      </c>
      <c r="R290" s="189">
        <f>Q290*H290</f>
        <v>12.3987</v>
      </c>
      <c r="S290" s="189">
        <v>0</v>
      </c>
      <c r="T290" s="19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1" t="s">
        <v>177</v>
      </c>
      <c r="AT290" s="191" t="s">
        <v>173</v>
      </c>
      <c r="AU290" s="191" t="s">
        <v>82</v>
      </c>
      <c r="AY290" s="18" t="s">
        <v>171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8" t="s">
        <v>80</v>
      </c>
      <c r="BK290" s="192">
        <f>ROUND(I290*H290,2)</f>
        <v>0</v>
      </c>
      <c r="BL290" s="18" t="s">
        <v>177</v>
      </c>
      <c r="BM290" s="191" t="s">
        <v>521</v>
      </c>
    </row>
    <row r="291" spans="1:65" s="2" customFormat="1" ht="10.199999999999999">
      <c r="A291" s="35"/>
      <c r="B291" s="36"/>
      <c r="C291" s="37"/>
      <c r="D291" s="193" t="s">
        <v>192</v>
      </c>
      <c r="E291" s="37"/>
      <c r="F291" s="194" t="s">
        <v>522</v>
      </c>
      <c r="G291" s="37"/>
      <c r="H291" s="37"/>
      <c r="I291" s="195"/>
      <c r="J291" s="37"/>
      <c r="K291" s="37"/>
      <c r="L291" s="40"/>
      <c r="M291" s="196"/>
      <c r="N291" s="197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192</v>
      </c>
      <c r="AU291" s="18" t="s">
        <v>82</v>
      </c>
    </row>
    <row r="292" spans="1:65" s="14" customFormat="1" ht="10.199999999999999">
      <c r="B292" s="209"/>
      <c r="C292" s="210"/>
      <c r="D292" s="200" t="s">
        <v>205</v>
      </c>
      <c r="E292" s="211" t="s">
        <v>19</v>
      </c>
      <c r="F292" s="212" t="s">
        <v>523</v>
      </c>
      <c r="G292" s="210"/>
      <c r="H292" s="213">
        <v>185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205</v>
      </c>
      <c r="AU292" s="219" t="s">
        <v>82</v>
      </c>
      <c r="AV292" s="14" t="s">
        <v>82</v>
      </c>
      <c r="AW292" s="14" t="s">
        <v>33</v>
      </c>
      <c r="AX292" s="14" t="s">
        <v>80</v>
      </c>
      <c r="AY292" s="219" t="s">
        <v>171</v>
      </c>
    </row>
    <row r="293" spans="1:65" s="2" customFormat="1" ht="24.15" customHeight="1">
      <c r="A293" s="35"/>
      <c r="B293" s="36"/>
      <c r="C293" s="232" t="s">
        <v>524</v>
      </c>
      <c r="D293" s="232" t="s">
        <v>315</v>
      </c>
      <c r="E293" s="233" t="s">
        <v>525</v>
      </c>
      <c r="F293" s="234" t="s">
        <v>526</v>
      </c>
      <c r="G293" s="235" t="s">
        <v>189</v>
      </c>
      <c r="H293" s="236">
        <v>185</v>
      </c>
      <c r="I293" s="237"/>
      <c r="J293" s="238">
        <f>ROUND(I293*H293,2)</f>
        <v>0</v>
      </c>
      <c r="K293" s="234" t="s">
        <v>190</v>
      </c>
      <c r="L293" s="239"/>
      <c r="M293" s="240" t="s">
        <v>19</v>
      </c>
      <c r="N293" s="241" t="s">
        <v>43</v>
      </c>
      <c r="O293" s="65"/>
      <c r="P293" s="189">
        <f>O293*H293</f>
        <v>0</v>
      </c>
      <c r="Q293" s="189">
        <v>1.2E-2</v>
      </c>
      <c r="R293" s="189">
        <f>Q293*H293</f>
        <v>2.2200000000000002</v>
      </c>
      <c r="S293" s="189">
        <v>0</v>
      </c>
      <c r="T293" s="19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1" t="s">
        <v>214</v>
      </c>
      <c r="AT293" s="191" t="s">
        <v>315</v>
      </c>
      <c r="AU293" s="191" t="s">
        <v>82</v>
      </c>
      <c r="AY293" s="18" t="s">
        <v>171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8" t="s">
        <v>80</v>
      </c>
      <c r="BK293" s="192">
        <f>ROUND(I293*H293,2)</f>
        <v>0</v>
      </c>
      <c r="BL293" s="18" t="s">
        <v>177</v>
      </c>
      <c r="BM293" s="191" t="s">
        <v>527</v>
      </c>
    </row>
    <row r="294" spans="1:65" s="2" customFormat="1" ht="24.15" customHeight="1">
      <c r="A294" s="35"/>
      <c r="B294" s="36"/>
      <c r="C294" s="180" t="s">
        <v>528</v>
      </c>
      <c r="D294" s="180" t="s">
        <v>173</v>
      </c>
      <c r="E294" s="181" t="s">
        <v>529</v>
      </c>
      <c r="F294" s="182" t="s">
        <v>530</v>
      </c>
      <c r="G294" s="183" t="s">
        <v>414</v>
      </c>
      <c r="H294" s="184">
        <v>193.96799999999999</v>
      </c>
      <c r="I294" s="185"/>
      <c r="J294" s="186">
        <f>ROUND(I294*H294,2)</f>
        <v>0</v>
      </c>
      <c r="K294" s="182" t="s">
        <v>190</v>
      </c>
      <c r="L294" s="40"/>
      <c r="M294" s="187" t="s">
        <v>19</v>
      </c>
      <c r="N294" s="188" t="s">
        <v>43</v>
      </c>
      <c r="O294" s="65"/>
      <c r="P294" s="189">
        <f>O294*H294</f>
        <v>0</v>
      </c>
      <c r="Q294" s="189">
        <v>5.0000000000000002E-5</v>
      </c>
      <c r="R294" s="189">
        <f>Q294*H294</f>
        <v>9.6983999999999994E-3</v>
      </c>
      <c r="S294" s="189">
        <v>0</v>
      </c>
      <c r="T294" s="19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1" t="s">
        <v>177</v>
      </c>
      <c r="AT294" s="191" t="s">
        <v>173</v>
      </c>
      <c r="AU294" s="191" t="s">
        <v>82</v>
      </c>
      <c r="AY294" s="18" t="s">
        <v>171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8" t="s">
        <v>80</v>
      </c>
      <c r="BK294" s="192">
        <f>ROUND(I294*H294,2)</f>
        <v>0</v>
      </c>
      <c r="BL294" s="18" t="s">
        <v>177</v>
      </c>
      <c r="BM294" s="191" t="s">
        <v>531</v>
      </c>
    </row>
    <row r="295" spans="1:65" s="2" customFormat="1" ht="10.199999999999999">
      <c r="A295" s="35"/>
      <c r="B295" s="36"/>
      <c r="C295" s="37"/>
      <c r="D295" s="193" t="s">
        <v>192</v>
      </c>
      <c r="E295" s="37"/>
      <c r="F295" s="194" t="s">
        <v>532</v>
      </c>
      <c r="G295" s="37"/>
      <c r="H295" s="37"/>
      <c r="I295" s="195"/>
      <c r="J295" s="37"/>
      <c r="K295" s="37"/>
      <c r="L295" s="40"/>
      <c r="M295" s="196"/>
      <c r="N295" s="197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192</v>
      </c>
      <c r="AU295" s="18" t="s">
        <v>82</v>
      </c>
    </row>
    <row r="296" spans="1:65" s="14" customFormat="1" ht="10.199999999999999">
      <c r="B296" s="209"/>
      <c r="C296" s="210"/>
      <c r="D296" s="200" t="s">
        <v>205</v>
      </c>
      <c r="E296" s="211" t="s">
        <v>19</v>
      </c>
      <c r="F296" s="212" t="s">
        <v>533</v>
      </c>
      <c r="G296" s="210"/>
      <c r="H296" s="213">
        <v>172.36799999999999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205</v>
      </c>
      <c r="AU296" s="219" t="s">
        <v>82</v>
      </c>
      <c r="AV296" s="14" t="s">
        <v>82</v>
      </c>
      <c r="AW296" s="14" t="s">
        <v>33</v>
      </c>
      <c r="AX296" s="14" t="s">
        <v>72</v>
      </c>
      <c r="AY296" s="219" t="s">
        <v>171</v>
      </c>
    </row>
    <row r="297" spans="1:65" s="14" customFormat="1" ht="10.199999999999999">
      <c r="B297" s="209"/>
      <c r="C297" s="210"/>
      <c r="D297" s="200" t="s">
        <v>205</v>
      </c>
      <c r="E297" s="211" t="s">
        <v>19</v>
      </c>
      <c r="F297" s="212" t="s">
        <v>534</v>
      </c>
      <c r="G297" s="210"/>
      <c r="H297" s="213">
        <v>21.6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205</v>
      </c>
      <c r="AU297" s="219" t="s">
        <v>82</v>
      </c>
      <c r="AV297" s="14" t="s">
        <v>82</v>
      </c>
      <c r="AW297" s="14" t="s">
        <v>33</v>
      </c>
      <c r="AX297" s="14" t="s">
        <v>72</v>
      </c>
      <c r="AY297" s="219" t="s">
        <v>171</v>
      </c>
    </row>
    <row r="298" spans="1:65" s="15" customFormat="1" ht="10.199999999999999">
      <c r="B298" s="220"/>
      <c r="C298" s="221"/>
      <c r="D298" s="200" t="s">
        <v>205</v>
      </c>
      <c r="E298" s="222" t="s">
        <v>19</v>
      </c>
      <c r="F298" s="223" t="s">
        <v>208</v>
      </c>
      <c r="G298" s="221"/>
      <c r="H298" s="224">
        <v>193.96799999999999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205</v>
      </c>
      <c r="AU298" s="230" t="s">
        <v>82</v>
      </c>
      <c r="AV298" s="15" t="s">
        <v>177</v>
      </c>
      <c r="AW298" s="15" t="s">
        <v>33</v>
      </c>
      <c r="AX298" s="15" t="s">
        <v>80</v>
      </c>
      <c r="AY298" s="230" t="s">
        <v>171</v>
      </c>
    </row>
    <row r="299" spans="1:65" s="2" customFormat="1" ht="24.15" customHeight="1">
      <c r="A299" s="35"/>
      <c r="B299" s="36"/>
      <c r="C299" s="232" t="s">
        <v>535</v>
      </c>
      <c r="D299" s="232" t="s">
        <v>315</v>
      </c>
      <c r="E299" s="233" t="s">
        <v>536</v>
      </c>
      <c r="F299" s="234" t="s">
        <v>537</v>
      </c>
      <c r="G299" s="235" t="s">
        <v>189</v>
      </c>
      <c r="H299" s="236">
        <v>2</v>
      </c>
      <c r="I299" s="237"/>
      <c r="J299" s="238">
        <f>ROUND(I299*H299,2)</f>
        <v>0</v>
      </c>
      <c r="K299" s="234" t="s">
        <v>19</v>
      </c>
      <c r="L299" s="239"/>
      <c r="M299" s="240" t="s">
        <v>19</v>
      </c>
      <c r="N299" s="241" t="s">
        <v>43</v>
      </c>
      <c r="O299" s="65"/>
      <c r="P299" s="189">
        <f>O299*H299</f>
        <v>0</v>
      </c>
      <c r="Q299" s="189">
        <v>0.113</v>
      </c>
      <c r="R299" s="189">
        <f>Q299*H299</f>
        <v>0.22600000000000001</v>
      </c>
      <c r="S299" s="189">
        <v>0</v>
      </c>
      <c r="T299" s="19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1" t="s">
        <v>214</v>
      </c>
      <c r="AT299" s="191" t="s">
        <v>315</v>
      </c>
      <c r="AU299" s="191" t="s">
        <v>82</v>
      </c>
      <c r="AY299" s="18" t="s">
        <v>171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8" t="s">
        <v>80</v>
      </c>
      <c r="BK299" s="192">
        <f>ROUND(I299*H299,2)</f>
        <v>0</v>
      </c>
      <c r="BL299" s="18" t="s">
        <v>177</v>
      </c>
      <c r="BM299" s="191" t="s">
        <v>538</v>
      </c>
    </row>
    <row r="300" spans="1:65" s="14" customFormat="1" ht="10.199999999999999">
      <c r="B300" s="209"/>
      <c r="C300" s="210"/>
      <c r="D300" s="200" t="s">
        <v>205</v>
      </c>
      <c r="E300" s="211" t="s">
        <v>19</v>
      </c>
      <c r="F300" s="212" t="s">
        <v>82</v>
      </c>
      <c r="G300" s="210"/>
      <c r="H300" s="213">
        <v>2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205</v>
      </c>
      <c r="AU300" s="219" t="s">
        <v>82</v>
      </c>
      <c r="AV300" s="14" t="s">
        <v>82</v>
      </c>
      <c r="AW300" s="14" t="s">
        <v>33</v>
      </c>
      <c r="AX300" s="14" t="s">
        <v>72</v>
      </c>
      <c r="AY300" s="219" t="s">
        <v>171</v>
      </c>
    </row>
    <row r="301" spans="1:65" s="15" customFormat="1" ht="10.199999999999999">
      <c r="B301" s="220"/>
      <c r="C301" s="221"/>
      <c r="D301" s="200" t="s">
        <v>205</v>
      </c>
      <c r="E301" s="222" t="s">
        <v>19</v>
      </c>
      <c r="F301" s="223" t="s">
        <v>208</v>
      </c>
      <c r="G301" s="221"/>
      <c r="H301" s="224">
        <v>2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205</v>
      </c>
      <c r="AU301" s="230" t="s">
        <v>82</v>
      </c>
      <c r="AV301" s="15" t="s">
        <v>177</v>
      </c>
      <c r="AW301" s="15" t="s">
        <v>33</v>
      </c>
      <c r="AX301" s="15" t="s">
        <v>80</v>
      </c>
      <c r="AY301" s="230" t="s">
        <v>171</v>
      </c>
    </row>
    <row r="302" spans="1:65" s="2" customFormat="1" ht="37.799999999999997" customHeight="1">
      <c r="A302" s="35"/>
      <c r="B302" s="36"/>
      <c r="C302" s="180" t="s">
        <v>539</v>
      </c>
      <c r="D302" s="180" t="s">
        <v>173</v>
      </c>
      <c r="E302" s="181" t="s">
        <v>540</v>
      </c>
      <c r="F302" s="182" t="s">
        <v>541</v>
      </c>
      <c r="G302" s="183" t="s">
        <v>376</v>
      </c>
      <c r="H302" s="184">
        <v>5</v>
      </c>
      <c r="I302" s="185"/>
      <c r="J302" s="186">
        <f>ROUND(I302*H302,2)</f>
        <v>0</v>
      </c>
      <c r="K302" s="182" t="s">
        <v>19</v>
      </c>
      <c r="L302" s="40"/>
      <c r="M302" s="187" t="s">
        <v>19</v>
      </c>
      <c r="N302" s="188" t="s">
        <v>43</v>
      </c>
      <c r="O302" s="65"/>
      <c r="P302" s="189">
        <f>O302*H302</f>
        <v>0</v>
      </c>
      <c r="Q302" s="189">
        <v>5.4299999999999999E-3</v>
      </c>
      <c r="R302" s="189">
        <f>Q302*H302</f>
        <v>2.7150000000000001E-2</v>
      </c>
      <c r="S302" s="189">
        <v>0</v>
      </c>
      <c r="T302" s="19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1" t="s">
        <v>177</v>
      </c>
      <c r="AT302" s="191" t="s">
        <v>173</v>
      </c>
      <c r="AU302" s="191" t="s">
        <v>82</v>
      </c>
      <c r="AY302" s="18" t="s">
        <v>171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8" t="s">
        <v>80</v>
      </c>
      <c r="BK302" s="192">
        <f>ROUND(I302*H302,2)</f>
        <v>0</v>
      </c>
      <c r="BL302" s="18" t="s">
        <v>177</v>
      </c>
      <c r="BM302" s="191" t="s">
        <v>542</v>
      </c>
    </row>
    <row r="303" spans="1:65" s="2" customFormat="1" ht="28.8">
      <c r="A303" s="35"/>
      <c r="B303" s="36"/>
      <c r="C303" s="37"/>
      <c r="D303" s="200" t="s">
        <v>233</v>
      </c>
      <c r="E303" s="37"/>
      <c r="F303" s="231" t="s">
        <v>543</v>
      </c>
      <c r="G303" s="37"/>
      <c r="H303" s="37"/>
      <c r="I303" s="195"/>
      <c r="J303" s="37"/>
      <c r="K303" s="37"/>
      <c r="L303" s="40"/>
      <c r="M303" s="196"/>
      <c r="N303" s="197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233</v>
      </c>
      <c r="AU303" s="18" t="s">
        <v>82</v>
      </c>
    </row>
    <row r="304" spans="1:65" s="14" customFormat="1" ht="10.199999999999999">
      <c r="B304" s="209"/>
      <c r="C304" s="210"/>
      <c r="D304" s="200" t="s">
        <v>205</v>
      </c>
      <c r="E304" s="211" t="s">
        <v>19</v>
      </c>
      <c r="F304" s="212" t="s">
        <v>194</v>
      </c>
      <c r="G304" s="210"/>
      <c r="H304" s="213">
        <v>5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205</v>
      </c>
      <c r="AU304" s="219" t="s">
        <v>82</v>
      </c>
      <c r="AV304" s="14" t="s">
        <v>82</v>
      </c>
      <c r="AW304" s="14" t="s">
        <v>33</v>
      </c>
      <c r="AX304" s="14" t="s">
        <v>72</v>
      </c>
      <c r="AY304" s="219" t="s">
        <v>171</v>
      </c>
    </row>
    <row r="305" spans="1:65" s="15" customFormat="1" ht="10.199999999999999">
      <c r="B305" s="220"/>
      <c r="C305" s="221"/>
      <c r="D305" s="200" t="s">
        <v>205</v>
      </c>
      <c r="E305" s="222" t="s">
        <v>19</v>
      </c>
      <c r="F305" s="223" t="s">
        <v>208</v>
      </c>
      <c r="G305" s="221"/>
      <c r="H305" s="224">
        <v>5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205</v>
      </c>
      <c r="AU305" s="230" t="s">
        <v>82</v>
      </c>
      <c r="AV305" s="15" t="s">
        <v>177</v>
      </c>
      <c r="AW305" s="15" t="s">
        <v>33</v>
      </c>
      <c r="AX305" s="15" t="s">
        <v>80</v>
      </c>
      <c r="AY305" s="230" t="s">
        <v>171</v>
      </c>
    </row>
    <row r="306" spans="1:65" s="12" customFormat="1" ht="22.8" customHeight="1">
      <c r="B306" s="164"/>
      <c r="C306" s="165"/>
      <c r="D306" s="166" t="s">
        <v>71</v>
      </c>
      <c r="E306" s="178" t="s">
        <v>177</v>
      </c>
      <c r="F306" s="178" t="s">
        <v>544</v>
      </c>
      <c r="G306" s="165"/>
      <c r="H306" s="165"/>
      <c r="I306" s="168"/>
      <c r="J306" s="179">
        <f>BK306</f>
        <v>0</v>
      </c>
      <c r="K306" s="165"/>
      <c r="L306" s="170"/>
      <c r="M306" s="171"/>
      <c r="N306" s="172"/>
      <c r="O306" s="172"/>
      <c r="P306" s="173">
        <f>SUM(P307:P324)</f>
        <v>0</v>
      </c>
      <c r="Q306" s="172"/>
      <c r="R306" s="173">
        <f>SUM(R307:R324)</f>
        <v>5.0577346200000006</v>
      </c>
      <c r="S306" s="172"/>
      <c r="T306" s="174">
        <f>SUM(T307:T324)</f>
        <v>0</v>
      </c>
      <c r="AR306" s="175" t="s">
        <v>80</v>
      </c>
      <c r="AT306" s="176" t="s">
        <v>71</v>
      </c>
      <c r="AU306" s="176" t="s">
        <v>80</v>
      </c>
      <c r="AY306" s="175" t="s">
        <v>171</v>
      </c>
      <c r="BK306" s="177">
        <f>SUM(BK307:BK324)</f>
        <v>0</v>
      </c>
    </row>
    <row r="307" spans="1:65" s="2" customFormat="1" ht="24.15" customHeight="1">
      <c r="A307" s="35"/>
      <c r="B307" s="36"/>
      <c r="C307" s="180" t="s">
        <v>545</v>
      </c>
      <c r="D307" s="180" t="s">
        <v>173</v>
      </c>
      <c r="E307" s="181" t="s">
        <v>546</v>
      </c>
      <c r="F307" s="182" t="s">
        <v>547</v>
      </c>
      <c r="G307" s="183" t="s">
        <v>246</v>
      </c>
      <c r="H307" s="184">
        <v>2.2200000000000002</v>
      </c>
      <c r="I307" s="185"/>
      <c r="J307" s="186">
        <f>ROUND(I307*H307,2)</f>
        <v>0</v>
      </c>
      <c r="K307" s="182" t="s">
        <v>190</v>
      </c>
      <c r="L307" s="40"/>
      <c r="M307" s="187" t="s">
        <v>19</v>
      </c>
      <c r="N307" s="188" t="s">
        <v>43</v>
      </c>
      <c r="O307" s="65"/>
      <c r="P307" s="189">
        <f>O307*H307</f>
        <v>0</v>
      </c>
      <c r="Q307" s="189">
        <v>1.7034</v>
      </c>
      <c r="R307" s="189">
        <f>Q307*H307</f>
        <v>3.7815480000000004</v>
      </c>
      <c r="S307" s="189">
        <v>0</v>
      </c>
      <c r="T307" s="19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1" t="s">
        <v>177</v>
      </c>
      <c r="AT307" s="191" t="s">
        <v>173</v>
      </c>
      <c r="AU307" s="191" t="s">
        <v>82</v>
      </c>
      <c r="AY307" s="18" t="s">
        <v>171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8" t="s">
        <v>80</v>
      </c>
      <c r="BK307" s="192">
        <f>ROUND(I307*H307,2)</f>
        <v>0</v>
      </c>
      <c r="BL307" s="18" t="s">
        <v>177</v>
      </c>
      <c r="BM307" s="191" t="s">
        <v>548</v>
      </c>
    </row>
    <row r="308" spans="1:65" s="2" customFormat="1" ht="10.199999999999999">
      <c r="A308" s="35"/>
      <c r="B308" s="36"/>
      <c r="C308" s="37"/>
      <c r="D308" s="193" t="s">
        <v>192</v>
      </c>
      <c r="E308" s="37"/>
      <c r="F308" s="194" t="s">
        <v>549</v>
      </c>
      <c r="G308" s="37"/>
      <c r="H308" s="37"/>
      <c r="I308" s="195"/>
      <c r="J308" s="37"/>
      <c r="K308" s="37"/>
      <c r="L308" s="40"/>
      <c r="M308" s="196"/>
      <c r="N308" s="19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192</v>
      </c>
      <c r="AU308" s="18" t="s">
        <v>82</v>
      </c>
    </row>
    <row r="309" spans="1:65" s="14" customFormat="1" ht="10.199999999999999">
      <c r="B309" s="209"/>
      <c r="C309" s="210"/>
      <c r="D309" s="200" t="s">
        <v>205</v>
      </c>
      <c r="E309" s="211" t="s">
        <v>19</v>
      </c>
      <c r="F309" s="212" t="s">
        <v>550</v>
      </c>
      <c r="G309" s="210"/>
      <c r="H309" s="213">
        <v>2.2200000000000002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205</v>
      </c>
      <c r="AU309" s="219" t="s">
        <v>82</v>
      </c>
      <c r="AV309" s="14" t="s">
        <v>82</v>
      </c>
      <c r="AW309" s="14" t="s">
        <v>33</v>
      </c>
      <c r="AX309" s="14" t="s">
        <v>80</v>
      </c>
      <c r="AY309" s="219" t="s">
        <v>171</v>
      </c>
    </row>
    <row r="310" spans="1:65" s="2" customFormat="1" ht="37.799999999999997" customHeight="1">
      <c r="A310" s="35"/>
      <c r="B310" s="36"/>
      <c r="C310" s="180" t="s">
        <v>551</v>
      </c>
      <c r="D310" s="180" t="s">
        <v>173</v>
      </c>
      <c r="E310" s="181" t="s">
        <v>552</v>
      </c>
      <c r="F310" s="182" t="s">
        <v>553</v>
      </c>
      <c r="G310" s="183" t="s">
        <v>246</v>
      </c>
      <c r="H310" s="184">
        <v>0.54</v>
      </c>
      <c r="I310" s="185"/>
      <c r="J310" s="186">
        <f>ROUND(I310*H310,2)</f>
        <v>0</v>
      </c>
      <c r="K310" s="182" t="s">
        <v>190</v>
      </c>
      <c r="L310" s="40"/>
      <c r="M310" s="187" t="s">
        <v>19</v>
      </c>
      <c r="N310" s="188" t="s">
        <v>43</v>
      </c>
      <c r="O310" s="65"/>
      <c r="P310" s="189">
        <f>O310*H310</f>
        <v>0</v>
      </c>
      <c r="Q310" s="189">
        <v>2.3010999999999999</v>
      </c>
      <c r="R310" s="189">
        <f>Q310*H310</f>
        <v>1.242594</v>
      </c>
      <c r="S310" s="189">
        <v>0</v>
      </c>
      <c r="T310" s="19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177</v>
      </c>
      <c r="AT310" s="191" t="s">
        <v>173</v>
      </c>
      <c r="AU310" s="191" t="s">
        <v>82</v>
      </c>
      <c r="AY310" s="18" t="s">
        <v>171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8" t="s">
        <v>80</v>
      </c>
      <c r="BK310" s="192">
        <f>ROUND(I310*H310,2)</f>
        <v>0</v>
      </c>
      <c r="BL310" s="18" t="s">
        <v>177</v>
      </c>
      <c r="BM310" s="191" t="s">
        <v>554</v>
      </c>
    </row>
    <row r="311" spans="1:65" s="2" customFormat="1" ht="10.199999999999999">
      <c r="A311" s="35"/>
      <c r="B311" s="36"/>
      <c r="C311" s="37"/>
      <c r="D311" s="193" t="s">
        <v>192</v>
      </c>
      <c r="E311" s="37"/>
      <c r="F311" s="194" t="s">
        <v>555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192</v>
      </c>
      <c r="AU311" s="18" t="s">
        <v>82</v>
      </c>
    </row>
    <row r="312" spans="1:65" s="2" customFormat="1" ht="19.2">
      <c r="A312" s="35"/>
      <c r="B312" s="36"/>
      <c r="C312" s="37"/>
      <c r="D312" s="200" t="s">
        <v>233</v>
      </c>
      <c r="E312" s="37"/>
      <c r="F312" s="231" t="s">
        <v>556</v>
      </c>
      <c r="G312" s="37"/>
      <c r="H312" s="37"/>
      <c r="I312" s="195"/>
      <c r="J312" s="37"/>
      <c r="K312" s="37"/>
      <c r="L312" s="40"/>
      <c r="M312" s="196"/>
      <c r="N312" s="197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233</v>
      </c>
      <c r="AU312" s="18" t="s">
        <v>82</v>
      </c>
    </row>
    <row r="313" spans="1:65" s="14" customFormat="1" ht="10.199999999999999">
      <c r="B313" s="209"/>
      <c r="C313" s="210"/>
      <c r="D313" s="200" t="s">
        <v>205</v>
      </c>
      <c r="E313" s="211" t="s">
        <v>19</v>
      </c>
      <c r="F313" s="212" t="s">
        <v>557</v>
      </c>
      <c r="G313" s="210"/>
      <c r="H313" s="213">
        <v>0.54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205</v>
      </c>
      <c r="AU313" s="219" t="s">
        <v>82</v>
      </c>
      <c r="AV313" s="14" t="s">
        <v>82</v>
      </c>
      <c r="AW313" s="14" t="s">
        <v>33</v>
      </c>
      <c r="AX313" s="14" t="s">
        <v>72</v>
      </c>
      <c r="AY313" s="219" t="s">
        <v>171</v>
      </c>
    </row>
    <row r="314" spans="1:65" s="15" customFormat="1" ht="10.199999999999999">
      <c r="B314" s="220"/>
      <c r="C314" s="221"/>
      <c r="D314" s="200" t="s">
        <v>205</v>
      </c>
      <c r="E314" s="222" t="s">
        <v>19</v>
      </c>
      <c r="F314" s="223" t="s">
        <v>208</v>
      </c>
      <c r="G314" s="221"/>
      <c r="H314" s="224">
        <v>0.54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205</v>
      </c>
      <c r="AU314" s="230" t="s">
        <v>82</v>
      </c>
      <c r="AV314" s="15" t="s">
        <v>177</v>
      </c>
      <c r="AW314" s="15" t="s">
        <v>33</v>
      </c>
      <c r="AX314" s="15" t="s">
        <v>80</v>
      </c>
      <c r="AY314" s="230" t="s">
        <v>171</v>
      </c>
    </row>
    <row r="315" spans="1:65" s="2" customFormat="1" ht="37.799999999999997" customHeight="1">
      <c r="A315" s="35"/>
      <c r="B315" s="36"/>
      <c r="C315" s="180" t="s">
        <v>558</v>
      </c>
      <c r="D315" s="180" t="s">
        <v>173</v>
      </c>
      <c r="E315" s="181" t="s">
        <v>559</v>
      </c>
      <c r="F315" s="182" t="s">
        <v>560</v>
      </c>
      <c r="G315" s="183" t="s">
        <v>300</v>
      </c>
      <c r="H315" s="184">
        <v>6.0000000000000001E-3</v>
      </c>
      <c r="I315" s="185"/>
      <c r="J315" s="186">
        <f>ROUND(I315*H315,2)</f>
        <v>0</v>
      </c>
      <c r="K315" s="182" t="s">
        <v>190</v>
      </c>
      <c r="L315" s="40"/>
      <c r="M315" s="187" t="s">
        <v>19</v>
      </c>
      <c r="N315" s="188" t="s">
        <v>43</v>
      </c>
      <c r="O315" s="65"/>
      <c r="P315" s="189">
        <f>O315*H315</f>
        <v>0</v>
      </c>
      <c r="Q315" s="189">
        <v>1.06277</v>
      </c>
      <c r="R315" s="189">
        <f>Q315*H315</f>
        <v>6.3766200000000004E-3</v>
      </c>
      <c r="S315" s="189">
        <v>0</v>
      </c>
      <c r="T315" s="19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1" t="s">
        <v>177</v>
      </c>
      <c r="AT315" s="191" t="s">
        <v>173</v>
      </c>
      <c r="AU315" s="191" t="s">
        <v>82</v>
      </c>
      <c r="AY315" s="18" t="s">
        <v>171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80</v>
      </c>
      <c r="BK315" s="192">
        <f>ROUND(I315*H315,2)</f>
        <v>0</v>
      </c>
      <c r="BL315" s="18" t="s">
        <v>177</v>
      </c>
      <c r="BM315" s="191" t="s">
        <v>561</v>
      </c>
    </row>
    <row r="316" spans="1:65" s="2" customFormat="1" ht="10.199999999999999">
      <c r="A316" s="35"/>
      <c r="B316" s="36"/>
      <c r="C316" s="37"/>
      <c r="D316" s="193" t="s">
        <v>192</v>
      </c>
      <c r="E316" s="37"/>
      <c r="F316" s="194" t="s">
        <v>562</v>
      </c>
      <c r="G316" s="37"/>
      <c r="H316" s="37"/>
      <c r="I316" s="195"/>
      <c r="J316" s="37"/>
      <c r="K316" s="37"/>
      <c r="L316" s="40"/>
      <c r="M316" s="196"/>
      <c r="N316" s="197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192</v>
      </c>
      <c r="AU316" s="18" t="s">
        <v>82</v>
      </c>
    </row>
    <row r="317" spans="1:65" s="14" customFormat="1" ht="10.199999999999999">
      <c r="B317" s="209"/>
      <c r="C317" s="210"/>
      <c r="D317" s="200" t="s">
        <v>205</v>
      </c>
      <c r="E317" s="211" t="s">
        <v>19</v>
      </c>
      <c r="F317" s="212" t="s">
        <v>563</v>
      </c>
      <c r="G317" s="210"/>
      <c r="H317" s="213">
        <v>6.0000000000000001E-3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205</v>
      </c>
      <c r="AU317" s="219" t="s">
        <v>82</v>
      </c>
      <c r="AV317" s="14" t="s">
        <v>82</v>
      </c>
      <c r="AW317" s="14" t="s">
        <v>33</v>
      </c>
      <c r="AX317" s="14" t="s">
        <v>72</v>
      </c>
      <c r="AY317" s="219" t="s">
        <v>171</v>
      </c>
    </row>
    <row r="318" spans="1:65" s="15" customFormat="1" ht="10.199999999999999">
      <c r="B318" s="220"/>
      <c r="C318" s="221"/>
      <c r="D318" s="200" t="s">
        <v>205</v>
      </c>
      <c r="E318" s="222" t="s">
        <v>19</v>
      </c>
      <c r="F318" s="223" t="s">
        <v>208</v>
      </c>
      <c r="G318" s="221"/>
      <c r="H318" s="224">
        <v>6.0000000000000001E-3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205</v>
      </c>
      <c r="AU318" s="230" t="s">
        <v>82</v>
      </c>
      <c r="AV318" s="15" t="s">
        <v>177</v>
      </c>
      <c r="AW318" s="15" t="s">
        <v>33</v>
      </c>
      <c r="AX318" s="15" t="s">
        <v>80</v>
      </c>
      <c r="AY318" s="230" t="s">
        <v>171</v>
      </c>
    </row>
    <row r="319" spans="1:65" s="2" customFormat="1" ht="37.799999999999997" customHeight="1">
      <c r="A319" s="35"/>
      <c r="B319" s="36"/>
      <c r="C319" s="180" t="s">
        <v>564</v>
      </c>
      <c r="D319" s="180" t="s">
        <v>173</v>
      </c>
      <c r="E319" s="181" t="s">
        <v>565</v>
      </c>
      <c r="F319" s="182" t="s">
        <v>566</v>
      </c>
      <c r="G319" s="183" t="s">
        <v>197</v>
      </c>
      <c r="H319" s="184">
        <v>2.1</v>
      </c>
      <c r="I319" s="185"/>
      <c r="J319" s="186">
        <f>ROUND(I319*H319,2)</f>
        <v>0</v>
      </c>
      <c r="K319" s="182" t="s">
        <v>190</v>
      </c>
      <c r="L319" s="40"/>
      <c r="M319" s="187" t="s">
        <v>19</v>
      </c>
      <c r="N319" s="188" t="s">
        <v>43</v>
      </c>
      <c r="O319" s="65"/>
      <c r="P319" s="189">
        <f>O319*H319</f>
        <v>0</v>
      </c>
      <c r="Q319" s="189">
        <v>1.2959999999999999E-2</v>
      </c>
      <c r="R319" s="189">
        <f>Q319*H319</f>
        <v>2.7216000000000001E-2</v>
      </c>
      <c r="S319" s="189">
        <v>0</v>
      </c>
      <c r="T319" s="19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1" t="s">
        <v>177</v>
      </c>
      <c r="AT319" s="191" t="s">
        <v>173</v>
      </c>
      <c r="AU319" s="191" t="s">
        <v>82</v>
      </c>
      <c r="AY319" s="18" t="s">
        <v>171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8" t="s">
        <v>80</v>
      </c>
      <c r="BK319" s="192">
        <f>ROUND(I319*H319,2)</f>
        <v>0</v>
      </c>
      <c r="BL319" s="18" t="s">
        <v>177</v>
      </c>
      <c r="BM319" s="191" t="s">
        <v>567</v>
      </c>
    </row>
    <row r="320" spans="1:65" s="2" customFormat="1" ht="10.199999999999999">
      <c r="A320" s="35"/>
      <c r="B320" s="36"/>
      <c r="C320" s="37"/>
      <c r="D320" s="193" t="s">
        <v>192</v>
      </c>
      <c r="E320" s="37"/>
      <c r="F320" s="194" t="s">
        <v>568</v>
      </c>
      <c r="G320" s="37"/>
      <c r="H320" s="37"/>
      <c r="I320" s="195"/>
      <c r="J320" s="37"/>
      <c r="K320" s="37"/>
      <c r="L320" s="40"/>
      <c r="M320" s="196"/>
      <c r="N320" s="19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192</v>
      </c>
      <c r="AU320" s="18" t="s">
        <v>82</v>
      </c>
    </row>
    <row r="321" spans="1:65" s="14" customFormat="1" ht="10.199999999999999">
      <c r="B321" s="209"/>
      <c r="C321" s="210"/>
      <c r="D321" s="200" t="s">
        <v>205</v>
      </c>
      <c r="E321" s="211" t="s">
        <v>19</v>
      </c>
      <c r="F321" s="212" t="s">
        <v>569</v>
      </c>
      <c r="G321" s="210"/>
      <c r="H321" s="213">
        <v>2.1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205</v>
      </c>
      <c r="AU321" s="219" t="s">
        <v>82</v>
      </c>
      <c r="AV321" s="14" t="s">
        <v>82</v>
      </c>
      <c r="AW321" s="14" t="s">
        <v>33</v>
      </c>
      <c r="AX321" s="14" t="s">
        <v>72</v>
      </c>
      <c r="AY321" s="219" t="s">
        <v>171</v>
      </c>
    </row>
    <row r="322" spans="1:65" s="15" customFormat="1" ht="10.199999999999999">
      <c r="B322" s="220"/>
      <c r="C322" s="221"/>
      <c r="D322" s="200" t="s">
        <v>205</v>
      </c>
      <c r="E322" s="222" t="s">
        <v>19</v>
      </c>
      <c r="F322" s="223" t="s">
        <v>208</v>
      </c>
      <c r="G322" s="221"/>
      <c r="H322" s="224">
        <v>2.1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205</v>
      </c>
      <c r="AU322" s="230" t="s">
        <v>82</v>
      </c>
      <c r="AV322" s="15" t="s">
        <v>177</v>
      </c>
      <c r="AW322" s="15" t="s">
        <v>33</v>
      </c>
      <c r="AX322" s="15" t="s">
        <v>80</v>
      </c>
      <c r="AY322" s="230" t="s">
        <v>171</v>
      </c>
    </row>
    <row r="323" spans="1:65" s="2" customFormat="1" ht="37.799999999999997" customHeight="1">
      <c r="A323" s="35"/>
      <c r="B323" s="36"/>
      <c r="C323" s="180" t="s">
        <v>570</v>
      </c>
      <c r="D323" s="180" t="s">
        <v>173</v>
      </c>
      <c r="E323" s="181" t="s">
        <v>571</v>
      </c>
      <c r="F323" s="182" t="s">
        <v>572</v>
      </c>
      <c r="G323" s="183" t="s">
        <v>197</v>
      </c>
      <c r="H323" s="184">
        <v>1.1859999999999999</v>
      </c>
      <c r="I323" s="185"/>
      <c r="J323" s="186">
        <f>ROUND(I323*H323,2)</f>
        <v>0</v>
      </c>
      <c r="K323" s="182" t="s">
        <v>190</v>
      </c>
      <c r="L323" s="40"/>
      <c r="M323" s="187" t="s">
        <v>19</v>
      </c>
      <c r="N323" s="188" t="s">
        <v>43</v>
      </c>
      <c r="O323" s="65"/>
      <c r="P323" s="189">
        <f>O323*H323</f>
        <v>0</v>
      </c>
      <c r="Q323" s="189">
        <v>0</v>
      </c>
      <c r="R323" s="189">
        <f>Q323*H323</f>
        <v>0</v>
      </c>
      <c r="S323" s="189">
        <v>0</v>
      </c>
      <c r="T323" s="19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1" t="s">
        <v>177</v>
      </c>
      <c r="AT323" s="191" t="s">
        <v>173</v>
      </c>
      <c r="AU323" s="191" t="s">
        <v>82</v>
      </c>
      <c r="AY323" s="18" t="s">
        <v>171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8" t="s">
        <v>80</v>
      </c>
      <c r="BK323" s="192">
        <f>ROUND(I323*H323,2)</f>
        <v>0</v>
      </c>
      <c r="BL323" s="18" t="s">
        <v>177</v>
      </c>
      <c r="BM323" s="191" t="s">
        <v>573</v>
      </c>
    </row>
    <row r="324" spans="1:65" s="2" customFormat="1" ht="10.199999999999999">
      <c r="A324" s="35"/>
      <c r="B324" s="36"/>
      <c r="C324" s="37"/>
      <c r="D324" s="193" t="s">
        <v>192</v>
      </c>
      <c r="E324" s="37"/>
      <c r="F324" s="194" t="s">
        <v>574</v>
      </c>
      <c r="G324" s="37"/>
      <c r="H324" s="37"/>
      <c r="I324" s="195"/>
      <c r="J324" s="37"/>
      <c r="K324" s="37"/>
      <c r="L324" s="40"/>
      <c r="M324" s="196"/>
      <c r="N324" s="197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192</v>
      </c>
      <c r="AU324" s="18" t="s">
        <v>82</v>
      </c>
    </row>
    <row r="325" spans="1:65" s="12" customFormat="1" ht="22.8" customHeight="1">
      <c r="B325" s="164"/>
      <c r="C325" s="165"/>
      <c r="D325" s="166" t="s">
        <v>71</v>
      </c>
      <c r="E325" s="178" t="s">
        <v>194</v>
      </c>
      <c r="F325" s="178" t="s">
        <v>575</v>
      </c>
      <c r="G325" s="165"/>
      <c r="H325" s="165"/>
      <c r="I325" s="168"/>
      <c r="J325" s="179">
        <f>BK325</f>
        <v>0</v>
      </c>
      <c r="K325" s="165"/>
      <c r="L325" s="170"/>
      <c r="M325" s="171"/>
      <c r="N325" s="172"/>
      <c r="O325" s="172"/>
      <c r="P325" s="173">
        <f>SUM(P326:P362)</f>
        <v>0</v>
      </c>
      <c r="Q325" s="172"/>
      <c r="R325" s="173">
        <f>SUM(R326:R362)</f>
        <v>65.314532100000008</v>
      </c>
      <c r="S325" s="172"/>
      <c r="T325" s="174">
        <f>SUM(T326:T362)</f>
        <v>0</v>
      </c>
      <c r="AR325" s="175" t="s">
        <v>80</v>
      </c>
      <c r="AT325" s="176" t="s">
        <v>71</v>
      </c>
      <c r="AU325" s="176" t="s">
        <v>80</v>
      </c>
      <c r="AY325" s="175" t="s">
        <v>171</v>
      </c>
      <c r="BK325" s="177">
        <f>SUM(BK326:BK362)</f>
        <v>0</v>
      </c>
    </row>
    <row r="326" spans="1:65" s="2" customFormat="1" ht="37.799999999999997" customHeight="1">
      <c r="A326" s="35"/>
      <c r="B326" s="36"/>
      <c r="C326" s="180" t="s">
        <v>576</v>
      </c>
      <c r="D326" s="180" t="s">
        <v>173</v>
      </c>
      <c r="E326" s="181" t="s">
        <v>577</v>
      </c>
      <c r="F326" s="182" t="s">
        <v>578</v>
      </c>
      <c r="G326" s="183" t="s">
        <v>197</v>
      </c>
      <c r="H326" s="184">
        <v>20.631</v>
      </c>
      <c r="I326" s="185"/>
      <c r="J326" s="186">
        <f>ROUND(I326*H326,2)</f>
        <v>0</v>
      </c>
      <c r="K326" s="182" t="s">
        <v>190</v>
      </c>
      <c r="L326" s="40"/>
      <c r="M326" s="187" t="s">
        <v>19</v>
      </c>
      <c r="N326" s="188" t="s">
        <v>43</v>
      </c>
      <c r="O326" s="65"/>
      <c r="P326" s="189">
        <f>O326*H326</f>
        <v>0</v>
      </c>
      <c r="Q326" s="189">
        <v>9.1999999999999998E-2</v>
      </c>
      <c r="R326" s="189">
        <f>Q326*H326</f>
        <v>1.8980520000000001</v>
      </c>
      <c r="S326" s="189">
        <v>0</v>
      </c>
      <c r="T326" s="19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1" t="s">
        <v>177</v>
      </c>
      <c r="AT326" s="191" t="s">
        <v>173</v>
      </c>
      <c r="AU326" s="191" t="s">
        <v>82</v>
      </c>
      <c r="AY326" s="18" t="s">
        <v>171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8" t="s">
        <v>80</v>
      </c>
      <c r="BK326" s="192">
        <f>ROUND(I326*H326,2)</f>
        <v>0</v>
      </c>
      <c r="BL326" s="18" t="s">
        <v>177</v>
      </c>
      <c r="BM326" s="191" t="s">
        <v>579</v>
      </c>
    </row>
    <row r="327" spans="1:65" s="2" customFormat="1" ht="10.199999999999999">
      <c r="A327" s="35"/>
      <c r="B327" s="36"/>
      <c r="C327" s="37"/>
      <c r="D327" s="193" t="s">
        <v>192</v>
      </c>
      <c r="E327" s="37"/>
      <c r="F327" s="194" t="s">
        <v>580</v>
      </c>
      <c r="G327" s="37"/>
      <c r="H327" s="37"/>
      <c r="I327" s="195"/>
      <c r="J327" s="37"/>
      <c r="K327" s="37"/>
      <c r="L327" s="40"/>
      <c r="M327" s="196"/>
      <c r="N327" s="197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192</v>
      </c>
      <c r="AU327" s="18" t="s">
        <v>82</v>
      </c>
    </row>
    <row r="328" spans="1:65" s="2" customFormat="1" ht="33" customHeight="1">
      <c r="A328" s="35"/>
      <c r="B328" s="36"/>
      <c r="C328" s="180" t="s">
        <v>581</v>
      </c>
      <c r="D328" s="180" t="s">
        <v>173</v>
      </c>
      <c r="E328" s="181" t="s">
        <v>582</v>
      </c>
      <c r="F328" s="182" t="s">
        <v>583</v>
      </c>
      <c r="G328" s="183" t="s">
        <v>197</v>
      </c>
      <c r="H328" s="184">
        <v>20.631</v>
      </c>
      <c r="I328" s="185"/>
      <c r="J328" s="186">
        <f>ROUND(I328*H328,2)</f>
        <v>0</v>
      </c>
      <c r="K328" s="182" t="s">
        <v>190</v>
      </c>
      <c r="L328" s="40"/>
      <c r="M328" s="187" t="s">
        <v>19</v>
      </c>
      <c r="N328" s="188" t="s">
        <v>43</v>
      </c>
      <c r="O328" s="65"/>
      <c r="P328" s="189">
        <f>O328*H328</f>
        <v>0</v>
      </c>
      <c r="Q328" s="189">
        <v>0.34499999999999997</v>
      </c>
      <c r="R328" s="189">
        <f>Q328*H328</f>
        <v>7.1176949999999994</v>
      </c>
      <c r="S328" s="189">
        <v>0</v>
      </c>
      <c r="T328" s="19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1" t="s">
        <v>177</v>
      </c>
      <c r="AT328" s="191" t="s">
        <v>173</v>
      </c>
      <c r="AU328" s="191" t="s">
        <v>82</v>
      </c>
      <c r="AY328" s="18" t="s">
        <v>171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8" t="s">
        <v>80</v>
      </c>
      <c r="BK328" s="192">
        <f>ROUND(I328*H328,2)</f>
        <v>0</v>
      </c>
      <c r="BL328" s="18" t="s">
        <v>177</v>
      </c>
      <c r="BM328" s="191" t="s">
        <v>584</v>
      </c>
    </row>
    <row r="329" spans="1:65" s="2" customFormat="1" ht="10.199999999999999">
      <c r="A329" s="35"/>
      <c r="B329" s="36"/>
      <c r="C329" s="37"/>
      <c r="D329" s="193" t="s">
        <v>192</v>
      </c>
      <c r="E329" s="37"/>
      <c r="F329" s="194" t="s">
        <v>585</v>
      </c>
      <c r="G329" s="37"/>
      <c r="H329" s="37"/>
      <c r="I329" s="195"/>
      <c r="J329" s="37"/>
      <c r="K329" s="37"/>
      <c r="L329" s="40"/>
      <c r="M329" s="196"/>
      <c r="N329" s="197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192</v>
      </c>
      <c r="AU329" s="18" t="s">
        <v>82</v>
      </c>
    </row>
    <row r="330" spans="1:65" s="13" customFormat="1" ht="10.199999999999999">
      <c r="B330" s="198"/>
      <c r="C330" s="199"/>
      <c r="D330" s="200" t="s">
        <v>205</v>
      </c>
      <c r="E330" s="201" t="s">
        <v>19</v>
      </c>
      <c r="F330" s="202" t="s">
        <v>586</v>
      </c>
      <c r="G330" s="199"/>
      <c r="H330" s="201" t="s">
        <v>19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205</v>
      </c>
      <c r="AU330" s="208" t="s">
        <v>82</v>
      </c>
      <c r="AV330" s="13" t="s">
        <v>80</v>
      </c>
      <c r="AW330" s="13" t="s">
        <v>33</v>
      </c>
      <c r="AX330" s="13" t="s">
        <v>72</v>
      </c>
      <c r="AY330" s="208" t="s">
        <v>171</v>
      </c>
    </row>
    <row r="331" spans="1:65" s="14" customFormat="1" ht="10.199999999999999">
      <c r="B331" s="209"/>
      <c r="C331" s="210"/>
      <c r="D331" s="200" t="s">
        <v>205</v>
      </c>
      <c r="E331" s="211" t="s">
        <v>19</v>
      </c>
      <c r="F331" s="212" t="s">
        <v>587</v>
      </c>
      <c r="G331" s="210"/>
      <c r="H331" s="213">
        <v>20.631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205</v>
      </c>
      <c r="AU331" s="219" t="s">
        <v>82</v>
      </c>
      <c r="AV331" s="14" t="s">
        <v>82</v>
      </c>
      <c r="AW331" s="14" t="s">
        <v>33</v>
      </c>
      <c r="AX331" s="14" t="s">
        <v>72</v>
      </c>
      <c r="AY331" s="219" t="s">
        <v>171</v>
      </c>
    </row>
    <row r="332" spans="1:65" s="15" customFormat="1" ht="10.199999999999999">
      <c r="B332" s="220"/>
      <c r="C332" s="221"/>
      <c r="D332" s="200" t="s">
        <v>205</v>
      </c>
      <c r="E332" s="222" t="s">
        <v>19</v>
      </c>
      <c r="F332" s="223" t="s">
        <v>208</v>
      </c>
      <c r="G332" s="221"/>
      <c r="H332" s="224">
        <v>20.631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205</v>
      </c>
      <c r="AU332" s="230" t="s">
        <v>82</v>
      </c>
      <c r="AV332" s="15" t="s">
        <v>177</v>
      </c>
      <c r="AW332" s="15" t="s">
        <v>33</v>
      </c>
      <c r="AX332" s="15" t="s">
        <v>80</v>
      </c>
      <c r="AY332" s="230" t="s">
        <v>171</v>
      </c>
    </row>
    <row r="333" spans="1:65" s="2" customFormat="1" ht="37.799999999999997" customHeight="1">
      <c r="A333" s="35"/>
      <c r="B333" s="36"/>
      <c r="C333" s="180" t="s">
        <v>588</v>
      </c>
      <c r="D333" s="180" t="s">
        <v>173</v>
      </c>
      <c r="E333" s="181" t="s">
        <v>589</v>
      </c>
      <c r="F333" s="182" t="s">
        <v>590</v>
      </c>
      <c r="G333" s="183" t="s">
        <v>197</v>
      </c>
      <c r="H333" s="184">
        <v>20.631</v>
      </c>
      <c r="I333" s="185"/>
      <c r="J333" s="186">
        <f>ROUND(I333*H333,2)</f>
        <v>0</v>
      </c>
      <c r="K333" s="182" t="s">
        <v>190</v>
      </c>
      <c r="L333" s="40"/>
      <c r="M333" s="187" t="s">
        <v>19</v>
      </c>
      <c r="N333" s="188" t="s">
        <v>43</v>
      </c>
      <c r="O333" s="65"/>
      <c r="P333" s="189">
        <f>O333*H333</f>
        <v>0</v>
      </c>
      <c r="Q333" s="189">
        <v>0.23630000000000001</v>
      </c>
      <c r="R333" s="189">
        <f>Q333*H333</f>
        <v>4.8751053000000004</v>
      </c>
      <c r="S333" s="189">
        <v>0</v>
      </c>
      <c r="T333" s="19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1" t="s">
        <v>177</v>
      </c>
      <c r="AT333" s="191" t="s">
        <v>173</v>
      </c>
      <c r="AU333" s="191" t="s">
        <v>82</v>
      </c>
      <c r="AY333" s="18" t="s">
        <v>171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8" t="s">
        <v>80</v>
      </c>
      <c r="BK333" s="192">
        <f>ROUND(I333*H333,2)</f>
        <v>0</v>
      </c>
      <c r="BL333" s="18" t="s">
        <v>177</v>
      </c>
      <c r="BM333" s="191" t="s">
        <v>591</v>
      </c>
    </row>
    <row r="334" spans="1:65" s="2" customFormat="1" ht="10.199999999999999">
      <c r="A334" s="35"/>
      <c r="B334" s="36"/>
      <c r="C334" s="37"/>
      <c r="D334" s="193" t="s">
        <v>192</v>
      </c>
      <c r="E334" s="37"/>
      <c r="F334" s="194" t="s">
        <v>592</v>
      </c>
      <c r="G334" s="37"/>
      <c r="H334" s="37"/>
      <c r="I334" s="195"/>
      <c r="J334" s="37"/>
      <c r="K334" s="37"/>
      <c r="L334" s="40"/>
      <c r="M334" s="196"/>
      <c r="N334" s="197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192</v>
      </c>
      <c r="AU334" s="18" t="s">
        <v>82</v>
      </c>
    </row>
    <row r="335" spans="1:65" s="14" customFormat="1" ht="10.199999999999999">
      <c r="B335" s="209"/>
      <c r="C335" s="210"/>
      <c r="D335" s="200" t="s">
        <v>205</v>
      </c>
      <c r="E335" s="211" t="s">
        <v>19</v>
      </c>
      <c r="F335" s="212" t="s">
        <v>587</v>
      </c>
      <c r="G335" s="210"/>
      <c r="H335" s="213">
        <v>20.631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205</v>
      </c>
      <c r="AU335" s="219" t="s">
        <v>82</v>
      </c>
      <c r="AV335" s="14" t="s">
        <v>82</v>
      </c>
      <c r="AW335" s="14" t="s">
        <v>33</v>
      </c>
      <c r="AX335" s="14" t="s">
        <v>72</v>
      </c>
      <c r="AY335" s="219" t="s">
        <v>171</v>
      </c>
    </row>
    <row r="336" spans="1:65" s="15" customFormat="1" ht="10.199999999999999">
      <c r="B336" s="220"/>
      <c r="C336" s="221"/>
      <c r="D336" s="200" t="s">
        <v>205</v>
      </c>
      <c r="E336" s="222" t="s">
        <v>19</v>
      </c>
      <c r="F336" s="223" t="s">
        <v>208</v>
      </c>
      <c r="G336" s="221"/>
      <c r="H336" s="224">
        <v>20.631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205</v>
      </c>
      <c r="AU336" s="230" t="s">
        <v>82</v>
      </c>
      <c r="AV336" s="15" t="s">
        <v>177</v>
      </c>
      <c r="AW336" s="15" t="s">
        <v>33</v>
      </c>
      <c r="AX336" s="15" t="s">
        <v>80</v>
      </c>
      <c r="AY336" s="230" t="s">
        <v>171</v>
      </c>
    </row>
    <row r="337" spans="1:65" s="2" customFormat="1" ht="33" customHeight="1">
      <c r="A337" s="35"/>
      <c r="B337" s="36"/>
      <c r="C337" s="180" t="s">
        <v>593</v>
      </c>
      <c r="D337" s="180" t="s">
        <v>173</v>
      </c>
      <c r="E337" s="181" t="s">
        <v>582</v>
      </c>
      <c r="F337" s="182" t="s">
        <v>583</v>
      </c>
      <c r="G337" s="183" t="s">
        <v>197</v>
      </c>
      <c r="H337" s="184">
        <v>50.64</v>
      </c>
      <c r="I337" s="185"/>
      <c r="J337" s="186">
        <f>ROUND(I337*H337,2)</f>
        <v>0</v>
      </c>
      <c r="K337" s="182" t="s">
        <v>190</v>
      </c>
      <c r="L337" s="40"/>
      <c r="M337" s="187" t="s">
        <v>19</v>
      </c>
      <c r="N337" s="188" t="s">
        <v>43</v>
      </c>
      <c r="O337" s="65"/>
      <c r="P337" s="189">
        <f>O337*H337</f>
        <v>0</v>
      </c>
      <c r="Q337" s="189">
        <v>0.34499999999999997</v>
      </c>
      <c r="R337" s="189">
        <f>Q337*H337</f>
        <v>17.470800000000001</v>
      </c>
      <c r="S337" s="189">
        <v>0</v>
      </c>
      <c r="T337" s="19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1" t="s">
        <v>177</v>
      </c>
      <c r="AT337" s="191" t="s">
        <v>173</v>
      </c>
      <c r="AU337" s="191" t="s">
        <v>82</v>
      </c>
      <c r="AY337" s="18" t="s">
        <v>171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8" t="s">
        <v>80</v>
      </c>
      <c r="BK337" s="192">
        <f>ROUND(I337*H337,2)</f>
        <v>0</v>
      </c>
      <c r="BL337" s="18" t="s">
        <v>177</v>
      </c>
      <c r="BM337" s="191" t="s">
        <v>594</v>
      </c>
    </row>
    <row r="338" spans="1:65" s="2" customFormat="1" ht="10.199999999999999">
      <c r="A338" s="35"/>
      <c r="B338" s="36"/>
      <c r="C338" s="37"/>
      <c r="D338" s="193" t="s">
        <v>192</v>
      </c>
      <c r="E338" s="37"/>
      <c r="F338" s="194" t="s">
        <v>585</v>
      </c>
      <c r="G338" s="37"/>
      <c r="H338" s="37"/>
      <c r="I338" s="195"/>
      <c r="J338" s="37"/>
      <c r="K338" s="37"/>
      <c r="L338" s="40"/>
      <c r="M338" s="196"/>
      <c r="N338" s="197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192</v>
      </c>
      <c r="AU338" s="18" t="s">
        <v>82</v>
      </c>
    </row>
    <row r="339" spans="1:65" s="13" customFormat="1" ht="10.199999999999999">
      <c r="B339" s="198"/>
      <c r="C339" s="199"/>
      <c r="D339" s="200" t="s">
        <v>205</v>
      </c>
      <c r="E339" s="201" t="s">
        <v>19</v>
      </c>
      <c r="F339" s="202" t="s">
        <v>595</v>
      </c>
      <c r="G339" s="199"/>
      <c r="H339" s="201" t="s">
        <v>19</v>
      </c>
      <c r="I339" s="203"/>
      <c r="J339" s="199"/>
      <c r="K339" s="199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205</v>
      </c>
      <c r="AU339" s="208" t="s">
        <v>82</v>
      </c>
      <c r="AV339" s="13" t="s">
        <v>80</v>
      </c>
      <c r="AW339" s="13" t="s">
        <v>33</v>
      </c>
      <c r="AX339" s="13" t="s">
        <v>72</v>
      </c>
      <c r="AY339" s="208" t="s">
        <v>171</v>
      </c>
    </row>
    <row r="340" spans="1:65" s="14" customFormat="1" ht="10.199999999999999">
      <c r="B340" s="209"/>
      <c r="C340" s="210"/>
      <c r="D340" s="200" t="s">
        <v>205</v>
      </c>
      <c r="E340" s="211" t="s">
        <v>19</v>
      </c>
      <c r="F340" s="212" t="s">
        <v>596</v>
      </c>
      <c r="G340" s="210"/>
      <c r="H340" s="213">
        <v>50.64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205</v>
      </c>
      <c r="AU340" s="219" t="s">
        <v>82</v>
      </c>
      <c r="AV340" s="14" t="s">
        <v>82</v>
      </c>
      <c r="AW340" s="14" t="s">
        <v>33</v>
      </c>
      <c r="AX340" s="14" t="s">
        <v>72</v>
      </c>
      <c r="AY340" s="219" t="s">
        <v>171</v>
      </c>
    </row>
    <row r="341" spans="1:65" s="15" customFormat="1" ht="10.199999999999999">
      <c r="B341" s="220"/>
      <c r="C341" s="221"/>
      <c r="D341" s="200" t="s">
        <v>205</v>
      </c>
      <c r="E341" s="222" t="s">
        <v>19</v>
      </c>
      <c r="F341" s="223" t="s">
        <v>208</v>
      </c>
      <c r="G341" s="221"/>
      <c r="H341" s="224">
        <v>50.64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205</v>
      </c>
      <c r="AU341" s="230" t="s">
        <v>82</v>
      </c>
      <c r="AV341" s="15" t="s">
        <v>177</v>
      </c>
      <c r="AW341" s="15" t="s">
        <v>33</v>
      </c>
      <c r="AX341" s="15" t="s">
        <v>80</v>
      </c>
      <c r="AY341" s="230" t="s">
        <v>171</v>
      </c>
    </row>
    <row r="342" spans="1:65" s="2" customFormat="1" ht="44.25" customHeight="1">
      <c r="A342" s="35"/>
      <c r="B342" s="36"/>
      <c r="C342" s="180" t="s">
        <v>597</v>
      </c>
      <c r="D342" s="180" t="s">
        <v>173</v>
      </c>
      <c r="E342" s="181" t="s">
        <v>598</v>
      </c>
      <c r="F342" s="182" t="s">
        <v>599</v>
      </c>
      <c r="G342" s="183" t="s">
        <v>197</v>
      </c>
      <c r="H342" s="184">
        <v>50.64</v>
      </c>
      <c r="I342" s="185"/>
      <c r="J342" s="186">
        <f>ROUND(I342*H342,2)</f>
        <v>0</v>
      </c>
      <c r="K342" s="182" t="s">
        <v>190</v>
      </c>
      <c r="L342" s="40"/>
      <c r="M342" s="187" t="s">
        <v>19</v>
      </c>
      <c r="N342" s="188" t="s">
        <v>43</v>
      </c>
      <c r="O342" s="65"/>
      <c r="P342" s="189">
        <f>O342*H342</f>
        <v>0</v>
      </c>
      <c r="Q342" s="189">
        <v>0.106</v>
      </c>
      <c r="R342" s="189">
        <f>Q342*H342</f>
        <v>5.3678400000000002</v>
      </c>
      <c r="S342" s="189">
        <v>0</v>
      </c>
      <c r="T342" s="19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1" t="s">
        <v>177</v>
      </c>
      <c r="AT342" s="191" t="s">
        <v>173</v>
      </c>
      <c r="AU342" s="191" t="s">
        <v>82</v>
      </c>
      <c r="AY342" s="18" t="s">
        <v>171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8" t="s">
        <v>80</v>
      </c>
      <c r="BK342" s="192">
        <f>ROUND(I342*H342,2)</f>
        <v>0</v>
      </c>
      <c r="BL342" s="18" t="s">
        <v>177</v>
      </c>
      <c r="BM342" s="191" t="s">
        <v>600</v>
      </c>
    </row>
    <row r="343" spans="1:65" s="2" customFormat="1" ht="10.199999999999999">
      <c r="A343" s="35"/>
      <c r="B343" s="36"/>
      <c r="C343" s="37"/>
      <c r="D343" s="193" t="s">
        <v>192</v>
      </c>
      <c r="E343" s="37"/>
      <c r="F343" s="194" t="s">
        <v>601</v>
      </c>
      <c r="G343" s="37"/>
      <c r="H343" s="37"/>
      <c r="I343" s="195"/>
      <c r="J343" s="37"/>
      <c r="K343" s="37"/>
      <c r="L343" s="40"/>
      <c r="M343" s="196"/>
      <c r="N343" s="197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192</v>
      </c>
      <c r="AU343" s="18" t="s">
        <v>82</v>
      </c>
    </row>
    <row r="344" spans="1:65" s="2" customFormat="1" ht="37.799999999999997" customHeight="1">
      <c r="A344" s="35"/>
      <c r="B344" s="36"/>
      <c r="C344" s="180" t="s">
        <v>602</v>
      </c>
      <c r="D344" s="180" t="s">
        <v>173</v>
      </c>
      <c r="E344" s="181" t="s">
        <v>603</v>
      </c>
      <c r="F344" s="182" t="s">
        <v>604</v>
      </c>
      <c r="G344" s="183" t="s">
        <v>197</v>
      </c>
      <c r="H344" s="184">
        <v>50.64</v>
      </c>
      <c r="I344" s="185"/>
      <c r="J344" s="186">
        <f>ROUND(I344*H344,2)</f>
        <v>0</v>
      </c>
      <c r="K344" s="182" t="s">
        <v>190</v>
      </c>
      <c r="L344" s="40"/>
      <c r="M344" s="187" t="s">
        <v>19</v>
      </c>
      <c r="N344" s="188" t="s">
        <v>43</v>
      </c>
      <c r="O344" s="65"/>
      <c r="P344" s="189">
        <f>O344*H344</f>
        <v>0</v>
      </c>
      <c r="Q344" s="189">
        <v>9.1999999999999998E-2</v>
      </c>
      <c r="R344" s="189">
        <f>Q344*H344</f>
        <v>4.6588799999999999</v>
      </c>
      <c r="S344" s="189">
        <v>0</v>
      </c>
      <c r="T344" s="190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1" t="s">
        <v>177</v>
      </c>
      <c r="AT344" s="191" t="s">
        <v>173</v>
      </c>
      <c r="AU344" s="191" t="s">
        <v>82</v>
      </c>
      <c r="AY344" s="18" t="s">
        <v>171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8" t="s">
        <v>80</v>
      </c>
      <c r="BK344" s="192">
        <f>ROUND(I344*H344,2)</f>
        <v>0</v>
      </c>
      <c r="BL344" s="18" t="s">
        <v>177</v>
      </c>
      <c r="BM344" s="191" t="s">
        <v>605</v>
      </c>
    </row>
    <row r="345" spans="1:65" s="2" customFormat="1" ht="10.199999999999999">
      <c r="A345" s="35"/>
      <c r="B345" s="36"/>
      <c r="C345" s="37"/>
      <c r="D345" s="193" t="s">
        <v>192</v>
      </c>
      <c r="E345" s="37"/>
      <c r="F345" s="194" t="s">
        <v>606</v>
      </c>
      <c r="G345" s="37"/>
      <c r="H345" s="37"/>
      <c r="I345" s="195"/>
      <c r="J345" s="37"/>
      <c r="K345" s="37"/>
      <c r="L345" s="40"/>
      <c r="M345" s="196"/>
      <c r="N345" s="197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192</v>
      </c>
      <c r="AU345" s="18" t="s">
        <v>82</v>
      </c>
    </row>
    <row r="346" spans="1:65" s="14" customFormat="1" ht="10.199999999999999">
      <c r="B346" s="209"/>
      <c r="C346" s="210"/>
      <c r="D346" s="200" t="s">
        <v>205</v>
      </c>
      <c r="E346" s="211" t="s">
        <v>19</v>
      </c>
      <c r="F346" s="212" t="s">
        <v>596</v>
      </c>
      <c r="G346" s="210"/>
      <c r="H346" s="213">
        <v>50.64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205</v>
      </c>
      <c r="AU346" s="219" t="s">
        <v>82</v>
      </c>
      <c r="AV346" s="14" t="s">
        <v>82</v>
      </c>
      <c r="AW346" s="14" t="s">
        <v>33</v>
      </c>
      <c r="AX346" s="14" t="s">
        <v>80</v>
      </c>
      <c r="AY346" s="219" t="s">
        <v>171</v>
      </c>
    </row>
    <row r="347" spans="1:65" s="2" customFormat="1" ht="78" customHeight="1">
      <c r="A347" s="35"/>
      <c r="B347" s="36"/>
      <c r="C347" s="180" t="s">
        <v>607</v>
      </c>
      <c r="D347" s="180" t="s">
        <v>173</v>
      </c>
      <c r="E347" s="181" t="s">
        <v>608</v>
      </c>
      <c r="F347" s="182" t="s">
        <v>609</v>
      </c>
      <c r="G347" s="183" t="s">
        <v>197</v>
      </c>
      <c r="H347" s="184">
        <v>50.64</v>
      </c>
      <c r="I347" s="185"/>
      <c r="J347" s="186">
        <f>ROUND(I347*H347,2)</f>
        <v>0</v>
      </c>
      <c r="K347" s="182" t="s">
        <v>190</v>
      </c>
      <c r="L347" s="40"/>
      <c r="M347" s="187" t="s">
        <v>19</v>
      </c>
      <c r="N347" s="188" t="s">
        <v>43</v>
      </c>
      <c r="O347" s="65"/>
      <c r="P347" s="189">
        <f>O347*H347</f>
        <v>0</v>
      </c>
      <c r="Q347" s="189">
        <v>9.0620000000000006E-2</v>
      </c>
      <c r="R347" s="189">
        <f>Q347*H347</f>
        <v>4.5889968000000003</v>
      </c>
      <c r="S347" s="189">
        <v>0</v>
      </c>
      <c r="T347" s="19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1" t="s">
        <v>177</v>
      </c>
      <c r="AT347" s="191" t="s">
        <v>173</v>
      </c>
      <c r="AU347" s="191" t="s">
        <v>82</v>
      </c>
      <c r="AY347" s="18" t="s">
        <v>171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8" t="s">
        <v>80</v>
      </c>
      <c r="BK347" s="192">
        <f>ROUND(I347*H347,2)</f>
        <v>0</v>
      </c>
      <c r="BL347" s="18" t="s">
        <v>177</v>
      </c>
      <c r="BM347" s="191" t="s">
        <v>610</v>
      </c>
    </row>
    <row r="348" spans="1:65" s="2" customFormat="1" ht="10.199999999999999">
      <c r="A348" s="35"/>
      <c r="B348" s="36"/>
      <c r="C348" s="37"/>
      <c r="D348" s="193" t="s">
        <v>192</v>
      </c>
      <c r="E348" s="37"/>
      <c r="F348" s="194" t="s">
        <v>611</v>
      </c>
      <c r="G348" s="37"/>
      <c r="H348" s="37"/>
      <c r="I348" s="195"/>
      <c r="J348" s="37"/>
      <c r="K348" s="37"/>
      <c r="L348" s="40"/>
      <c r="M348" s="196"/>
      <c r="N348" s="197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192</v>
      </c>
      <c r="AU348" s="18" t="s">
        <v>82</v>
      </c>
    </row>
    <row r="349" spans="1:65" s="14" customFormat="1" ht="10.199999999999999">
      <c r="B349" s="209"/>
      <c r="C349" s="210"/>
      <c r="D349" s="200" t="s">
        <v>205</v>
      </c>
      <c r="E349" s="211" t="s">
        <v>19</v>
      </c>
      <c r="F349" s="212" t="s">
        <v>612</v>
      </c>
      <c r="G349" s="210"/>
      <c r="H349" s="213">
        <v>50.64</v>
      </c>
      <c r="I349" s="214"/>
      <c r="J349" s="210"/>
      <c r="K349" s="210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205</v>
      </c>
      <c r="AU349" s="219" t="s">
        <v>82</v>
      </c>
      <c r="AV349" s="14" t="s">
        <v>82</v>
      </c>
      <c r="AW349" s="14" t="s">
        <v>33</v>
      </c>
      <c r="AX349" s="14" t="s">
        <v>72</v>
      </c>
      <c r="AY349" s="219" t="s">
        <v>171</v>
      </c>
    </row>
    <row r="350" spans="1:65" s="15" customFormat="1" ht="10.199999999999999">
      <c r="B350" s="220"/>
      <c r="C350" s="221"/>
      <c r="D350" s="200" t="s">
        <v>205</v>
      </c>
      <c r="E350" s="222" t="s">
        <v>19</v>
      </c>
      <c r="F350" s="223" t="s">
        <v>208</v>
      </c>
      <c r="G350" s="221"/>
      <c r="H350" s="224">
        <v>50.64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205</v>
      </c>
      <c r="AU350" s="230" t="s">
        <v>82</v>
      </c>
      <c r="AV350" s="15" t="s">
        <v>177</v>
      </c>
      <c r="AW350" s="15" t="s">
        <v>33</v>
      </c>
      <c r="AX350" s="15" t="s">
        <v>80</v>
      </c>
      <c r="AY350" s="230" t="s">
        <v>171</v>
      </c>
    </row>
    <row r="351" spans="1:65" s="2" customFormat="1" ht="24.15" customHeight="1">
      <c r="A351" s="35"/>
      <c r="B351" s="36"/>
      <c r="C351" s="232" t="s">
        <v>613</v>
      </c>
      <c r="D351" s="232" t="s">
        <v>315</v>
      </c>
      <c r="E351" s="233" t="s">
        <v>614</v>
      </c>
      <c r="F351" s="234" t="s">
        <v>615</v>
      </c>
      <c r="G351" s="235" t="s">
        <v>197</v>
      </c>
      <c r="H351" s="236">
        <v>51.652999999999999</v>
      </c>
      <c r="I351" s="237"/>
      <c r="J351" s="238">
        <f>ROUND(I351*H351,2)</f>
        <v>0</v>
      </c>
      <c r="K351" s="234" t="s">
        <v>190</v>
      </c>
      <c r="L351" s="239"/>
      <c r="M351" s="240" t="s">
        <v>19</v>
      </c>
      <c r="N351" s="241" t="s">
        <v>43</v>
      </c>
      <c r="O351" s="65"/>
      <c r="P351" s="189">
        <f>O351*H351</f>
        <v>0</v>
      </c>
      <c r="Q351" s="189">
        <v>0.13200000000000001</v>
      </c>
      <c r="R351" s="189">
        <f>Q351*H351</f>
        <v>6.8181960000000004</v>
      </c>
      <c r="S351" s="189">
        <v>0</v>
      </c>
      <c r="T351" s="19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1" t="s">
        <v>214</v>
      </c>
      <c r="AT351" s="191" t="s">
        <v>315</v>
      </c>
      <c r="AU351" s="191" t="s">
        <v>82</v>
      </c>
      <c r="AY351" s="18" t="s">
        <v>171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8" t="s">
        <v>80</v>
      </c>
      <c r="BK351" s="192">
        <f>ROUND(I351*H351,2)</f>
        <v>0</v>
      </c>
      <c r="BL351" s="18" t="s">
        <v>177</v>
      </c>
      <c r="BM351" s="191" t="s">
        <v>616</v>
      </c>
    </row>
    <row r="352" spans="1:65" s="14" customFormat="1" ht="10.199999999999999">
      <c r="B352" s="209"/>
      <c r="C352" s="210"/>
      <c r="D352" s="200" t="s">
        <v>205</v>
      </c>
      <c r="E352" s="211" t="s">
        <v>19</v>
      </c>
      <c r="F352" s="212" t="s">
        <v>617</v>
      </c>
      <c r="G352" s="210"/>
      <c r="H352" s="213">
        <v>51.652999999999999</v>
      </c>
      <c r="I352" s="214"/>
      <c r="J352" s="210"/>
      <c r="K352" s="210"/>
      <c r="L352" s="215"/>
      <c r="M352" s="216"/>
      <c r="N352" s="217"/>
      <c r="O352" s="217"/>
      <c r="P352" s="217"/>
      <c r="Q352" s="217"/>
      <c r="R352" s="217"/>
      <c r="S352" s="217"/>
      <c r="T352" s="218"/>
      <c r="AT352" s="219" t="s">
        <v>205</v>
      </c>
      <c r="AU352" s="219" t="s">
        <v>82</v>
      </c>
      <c r="AV352" s="14" t="s">
        <v>82</v>
      </c>
      <c r="AW352" s="14" t="s">
        <v>33</v>
      </c>
      <c r="AX352" s="14" t="s">
        <v>72</v>
      </c>
      <c r="AY352" s="219" t="s">
        <v>171</v>
      </c>
    </row>
    <row r="353" spans="1:65" s="15" customFormat="1" ht="10.199999999999999">
      <c r="B353" s="220"/>
      <c r="C353" s="221"/>
      <c r="D353" s="200" t="s">
        <v>205</v>
      </c>
      <c r="E353" s="222" t="s">
        <v>19</v>
      </c>
      <c r="F353" s="223" t="s">
        <v>208</v>
      </c>
      <c r="G353" s="221"/>
      <c r="H353" s="224">
        <v>51.652999999999999</v>
      </c>
      <c r="I353" s="225"/>
      <c r="J353" s="221"/>
      <c r="K353" s="221"/>
      <c r="L353" s="226"/>
      <c r="M353" s="227"/>
      <c r="N353" s="228"/>
      <c r="O353" s="228"/>
      <c r="P353" s="228"/>
      <c r="Q353" s="228"/>
      <c r="R353" s="228"/>
      <c r="S353" s="228"/>
      <c r="T353" s="229"/>
      <c r="AT353" s="230" t="s">
        <v>205</v>
      </c>
      <c r="AU353" s="230" t="s">
        <v>82</v>
      </c>
      <c r="AV353" s="15" t="s">
        <v>177</v>
      </c>
      <c r="AW353" s="15" t="s">
        <v>33</v>
      </c>
      <c r="AX353" s="15" t="s">
        <v>80</v>
      </c>
      <c r="AY353" s="230" t="s">
        <v>171</v>
      </c>
    </row>
    <row r="354" spans="1:65" s="2" customFormat="1" ht="49.05" customHeight="1">
      <c r="A354" s="35"/>
      <c r="B354" s="36"/>
      <c r="C354" s="180" t="s">
        <v>618</v>
      </c>
      <c r="D354" s="180" t="s">
        <v>173</v>
      </c>
      <c r="E354" s="181" t="s">
        <v>619</v>
      </c>
      <c r="F354" s="182" t="s">
        <v>620</v>
      </c>
      <c r="G354" s="183" t="s">
        <v>376</v>
      </c>
      <c r="H354" s="184">
        <v>62.33</v>
      </c>
      <c r="I354" s="185"/>
      <c r="J354" s="186">
        <f>ROUND(I354*H354,2)</f>
        <v>0</v>
      </c>
      <c r="K354" s="182" t="s">
        <v>190</v>
      </c>
      <c r="L354" s="40"/>
      <c r="M354" s="187" t="s">
        <v>19</v>
      </c>
      <c r="N354" s="188" t="s">
        <v>43</v>
      </c>
      <c r="O354" s="65"/>
      <c r="P354" s="189">
        <f>O354*H354</f>
        <v>0</v>
      </c>
      <c r="Q354" s="189">
        <v>0.15540000000000001</v>
      </c>
      <c r="R354" s="189">
        <f>Q354*H354</f>
        <v>9.6860820000000007</v>
      </c>
      <c r="S354" s="189">
        <v>0</v>
      </c>
      <c r="T354" s="19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1" t="s">
        <v>177</v>
      </c>
      <c r="AT354" s="191" t="s">
        <v>173</v>
      </c>
      <c r="AU354" s="191" t="s">
        <v>82</v>
      </c>
      <c r="AY354" s="18" t="s">
        <v>171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8" t="s">
        <v>80</v>
      </c>
      <c r="BK354" s="192">
        <f>ROUND(I354*H354,2)</f>
        <v>0</v>
      </c>
      <c r="BL354" s="18" t="s">
        <v>177</v>
      </c>
      <c r="BM354" s="191" t="s">
        <v>621</v>
      </c>
    </row>
    <row r="355" spans="1:65" s="2" customFormat="1" ht="10.199999999999999">
      <c r="A355" s="35"/>
      <c r="B355" s="36"/>
      <c r="C355" s="37"/>
      <c r="D355" s="193" t="s">
        <v>192</v>
      </c>
      <c r="E355" s="37"/>
      <c r="F355" s="194" t="s">
        <v>622</v>
      </c>
      <c r="G355" s="37"/>
      <c r="H355" s="37"/>
      <c r="I355" s="195"/>
      <c r="J355" s="37"/>
      <c r="K355" s="37"/>
      <c r="L355" s="40"/>
      <c r="M355" s="196"/>
      <c r="N355" s="197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192</v>
      </c>
      <c r="AU355" s="18" t="s">
        <v>82</v>
      </c>
    </row>
    <row r="356" spans="1:65" s="13" customFormat="1" ht="10.199999999999999">
      <c r="B356" s="198"/>
      <c r="C356" s="199"/>
      <c r="D356" s="200" t="s">
        <v>205</v>
      </c>
      <c r="E356" s="201" t="s">
        <v>19</v>
      </c>
      <c r="F356" s="202" t="s">
        <v>586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205</v>
      </c>
      <c r="AU356" s="208" t="s">
        <v>82</v>
      </c>
      <c r="AV356" s="13" t="s">
        <v>80</v>
      </c>
      <c r="AW356" s="13" t="s">
        <v>33</v>
      </c>
      <c r="AX356" s="13" t="s">
        <v>72</v>
      </c>
      <c r="AY356" s="208" t="s">
        <v>171</v>
      </c>
    </row>
    <row r="357" spans="1:65" s="14" customFormat="1" ht="10.199999999999999">
      <c r="B357" s="209"/>
      <c r="C357" s="210"/>
      <c r="D357" s="200" t="s">
        <v>205</v>
      </c>
      <c r="E357" s="211" t="s">
        <v>19</v>
      </c>
      <c r="F357" s="212" t="s">
        <v>623</v>
      </c>
      <c r="G357" s="210"/>
      <c r="H357" s="213">
        <v>33.01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205</v>
      </c>
      <c r="AU357" s="219" t="s">
        <v>82</v>
      </c>
      <c r="AV357" s="14" t="s">
        <v>82</v>
      </c>
      <c r="AW357" s="14" t="s">
        <v>33</v>
      </c>
      <c r="AX357" s="14" t="s">
        <v>72</v>
      </c>
      <c r="AY357" s="219" t="s">
        <v>171</v>
      </c>
    </row>
    <row r="358" spans="1:65" s="14" customFormat="1" ht="10.199999999999999">
      <c r="B358" s="209"/>
      <c r="C358" s="210"/>
      <c r="D358" s="200" t="s">
        <v>205</v>
      </c>
      <c r="E358" s="211" t="s">
        <v>19</v>
      </c>
      <c r="F358" s="212" t="s">
        <v>624</v>
      </c>
      <c r="G358" s="210"/>
      <c r="H358" s="213">
        <v>29.32</v>
      </c>
      <c r="I358" s="214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205</v>
      </c>
      <c r="AU358" s="219" t="s">
        <v>82</v>
      </c>
      <c r="AV358" s="14" t="s">
        <v>82</v>
      </c>
      <c r="AW358" s="14" t="s">
        <v>33</v>
      </c>
      <c r="AX358" s="14" t="s">
        <v>72</v>
      </c>
      <c r="AY358" s="219" t="s">
        <v>171</v>
      </c>
    </row>
    <row r="359" spans="1:65" s="15" customFormat="1" ht="10.199999999999999">
      <c r="B359" s="220"/>
      <c r="C359" s="221"/>
      <c r="D359" s="200" t="s">
        <v>205</v>
      </c>
      <c r="E359" s="222" t="s">
        <v>19</v>
      </c>
      <c r="F359" s="223" t="s">
        <v>208</v>
      </c>
      <c r="G359" s="221"/>
      <c r="H359" s="224">
        <v>62.33</v>
      </c>
      <c r="I359" s="225"/>
      <c r="J359" s="221"/>
      <c r="K359" s="221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205</v>
      </c>
      <c r="AU359" s="230" t="s">
        <v>82</v>
      </c>
      <c r="AV359" s="15" t="s">
        <v>177</v>
      </c>
      <c r="AW359" s="15" t="s">
        <v>33</v>
      </c>
      <c r="AX359" s="15" t="s">
        <v>80</v>
      </c>
      <c r="AY359" s="230" t="s">
        <v>171</v>
      </c>
    </row>
    <row r="360" spans="1:65" s="2" customFormat="1" ht="16.5" customHeight="1">
      <c r="A360" s="35"/>
      <c r="B360" s="36"/>
      <c r="C360" s="232" t="s">
        <v>625</v>
      </c>
      <c r="D360" s="232" t="s">
        <v>315</v>
      </c>
      <c r="E360" s="233" t="s">
        <v>626</v>
      </c>
      <c r="F360" s="234" t="s">
        <v>627</v>
      </c>
      <c r="G360" s="235" t="s">
        <v>376</v>
      </c>
      <c r="H360" s="236">
        <v>62.953000000000003</v>
      </c>
      <c r="I360" s="237"/>
      <c r="J360" s="238">
        <f>ROUND(I360*H360,2)</f>
        <v>0</v>
      </c>
      <c r="K360" s="234" t="s">
        <v>190</v>
      </c>
      <c r="L360" s="239"/>
      <c r="M360" s="240" t="s">
        <v>19</v>
      </c>
      <c r="N360" s="241" t="s">
        <v>43</v>
      </c>
      <c r="O360" s="65"/>
      <c r="P360" s="189">
        <f>O360*H360</f>
        <v>0</v>
      </c>
      <c r="Q360" s="189">
        <v>4.4999999999999998E-2</v>
      </c>
      <c r="R360" s="189">
        <f>Q360*H360</f>
        <v>2.8328850000000001</v>
      </c>
      <c r="S360" s="189">
        <v>0</v>
      </c>
      <c r="T360" s="19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1" t="s">
        <v>214</v>
      </c>
      <c r="AT360" s="191" t="s">
        <v>315</v>
      </c>
      <c r="AU360" s="191" t="s">
        <v>82</v>
      </c>
      <c r="AY360" s="18" t="s">
        <v>171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8" t="s">
        <v>80</v>
      </c>
      <c r="BK360" s="192">
        <f>ROUND(I360*H360,2)</f>
        <v>0</v>
      </c>
      <c r="BL360" s="18" t="s">
        <v>177</v>
      </c>
      <c r="BM360" s="191" t="s">
        <v>628</v>
      </c>
    </row>
    <row r="361" spans="1:65" s="14" customFormat="1" ht="10.199999999999999">
      <c r="B361" s="209"/>
      <c r="C361" s="210"/>
      <c r="D361" s="200" t="s">
        <v>205</v>
      </c>
      <c r="E361" s="211" t="s">
        <v>19</v>
      </c>
      <c r="F361" s="212" t="s">
        <v>629</v>
      </c>
      <c r="G361" s="210"/>
      <c r="H361" s="213">
        <v>62.953000000000003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205</v>
      </c>
      <c r="AU361" s="219" t="s">
        <v>82</v>
      </c>
      <c r="AV361" s="14" t="s">
        <v>82</v>
      </c>
      <c r="AW361" s="14" t="s">
        <v>33</v>
      </c>
      <c r="AX361" s="14" t="s">
        <v>72</v>
      </c>
      <c r="AY361" s="219" t="s">
        <v>171</v>
      </c>
    </row>
    <row r="362" spans="1:65" s="15" customFormat="1" ht="10.199999999999999">
      <c r="B362" s="220"/>
      <c r="C362" s="221"/>
      <c r="D362" s="200" t="s">
        <v>205</v>
      </c>
      <c r="E362" s="222" t="s">
        <v>19</v>
      </c>
      <c r="F362" s="223" t="s">
        <v>208</v>
      </c>
      <c r="G362" s="221"/>
      <c r="H362" s="224">
        <v>62.953000000000003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205</v>
      </c>
      <c r="AU362" s="230" t="s">
        <v>82</v>
      </c>
      <c r="AV362" s="15" t="s">
        <v>177</v>
      </c>
      <c r="AW362" s="15" t="s">
        <v>33</v>
      </c>
      <c r="AX362" s="15" t="s">
        <v>80</v>
      </c>
      <c r="AY362" s="230" t="s">
        <v>171</v>
      </c>
    </row>
    <row r="363" spans="1:65" s="12" customFormat="1" ht="22.8" customHeight="1">
      <c r="B363" s="164"/>
      <c r="C363" s="165"/>
      <c r="D363" s="166" t="s">
        <v>71</v>
      </c>
      <c r="E363" s="178" t="s">
        <v>200</v>
      </c>
      <c r="F363" s="178" t="s">
        <v>630</v>
      </c>
      <c r="G363" s="165"/>
      <c r="H363" s="165"/>
      <c r="I363" s="168"/>
      <c r="J363" s="179">
        <f>BK363</f>
        <v>0</v>
      </c>
      <c r="K363" s="165"/>
      <c r="L363" s="170"/>
      <c r="M363" s="171"/>
      <c r="N363" s="172"/>
      <c r="O363" s="172"/>
      <c r="P363" s="173">
        <f>SUM(P364:P390)</f>
        <v>0</v>
      </c>
      <c r="Q363" s="172"/>
      <c r="R363" s="173">
        <f>SUM(R364:R390)</f>
        <v>15.62463906</v>
      </c>
      <c r="S363" s="172"/>
      <c r="T363" s="174">
        <f>SUM(T364:T390)</f>
        <v>0</v>
      </c>
      <c r="AR363" s="175" t="s">
        <v>80</v>
      </c>
      <c r="AT363" s="176" t="s">
        <v>71</v>
      </c>
      <c r="AU363" s="176" t="s">
        <v>80</v>
      </c>
      <c r="AY363" s="175" t="s">
        <v>171</v>
      </c>
      <c r="BK363" s="177">
        <f>SUM(BK364:BK390)</f>
        <v>0</v>
      </c>
    </row>
    <row r="364" spans="1:65" s="2" customFormat="1" ht="24.15" customHeight="1">
      <c r="A364" s="35"/>
      <c r="B364" s="36"/>
      <c r="C364" s="180" t="s">
        <v>631</v>
      </c>
      <c r="D364" s="180" t="s">
        <v>173</v>
      </c>
      <c r="E364" s="181" t="s">
        <v>632</v>
      </c>
      <c r="F364" s="182" t="s">
        <v>633</v>
      </c>
      <c r="G364" s="183" t="s">
        <v>197</v>
      </c>
      <c r="H364" s="184">
        <v>20.047999999999998</v>
      </c>
      <c r="I364" s="185"/>
      <c r="J364" s="186">
        <f>ROUND(I364*H364,2)</f>
        <v>0</v>
      </c>
      <c r="K364" s="182" t="s">
        <v>190</v>
      </c>
      <c r="L364" s="40"/>
      <c r="M364" s="187" t="s">
        <v>19</v>
      </c>
      <c r="N364" s="188" t="s">
        <v>43</v>
      </c>
      <c r="O364" s="65"/>
      <c r="P364" s="189">
        <f>O364*H364</f>
        <v>0</v>
      </c>
      <c r="Q364" s="189">
        <v>1.8000000000000001E-4</v>
      </c>
      <c r="R364" s="189">
        <f>Q364*H364</f>
        <v>3.6086399999999998E-3</v>
      </c>
      <c r="S364" s="189">
        <v>0</v>
      </c>
      <c r="T364" s="19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1" t="s">
        <v>177</v>
      </c>
      <c r="AT364" s="191" t="s">
        <v>173</v>
      </c>
      <c r="AU364" s="191" t="s">
        <v>82</v>
      </c>
      <c r="AY364" s="18" t="s">
        <v>171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8" t="s">
        <v>80</v>
      </c>
      <c r="BK364" s="192">
        <f>ROUND(I364*H364,2)</f>
        <v>0</v>
      </c>
      <c r="BL364" s="18" t="s">
        <v>177</v>
      </c>
      <c r="BM364" s="191" t="s">
        <v>634</v>
      </c>
    </row>
    <row r="365" spans="1:65" s="2" customFormat="1" ht="10.199999999999999">
      <c r="A365" s="35"/>
      <c r="B365" s="36"/>
      <c r="C365" s="37"/>
      <c r="D365" s="193" t="s">
        <v>192</v>
      </c>
      <c r="E365" s="37"/>
      <c r="F365" s="194" t="s">
        <v>635</v>
      </c>
      <c r="G365" s="37"/>
      <c r="H365" s="37"/>
      <c r="I365" s="195"/>
      <c r="J365" s="37"/>
      <c r="K365" s="37"/>
      <c r="L365" s="40"/>
      <c r="M365" s="196"/>
      <c r="N365" s="197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192</v>
      </c>
      <c r="AU365" s="18" t="s">
        <v>82</v>
      </c>
    </row>
    <row r="366" spans="1:65" s="13" customFormat="1" ht="10.199999999999999">
      <c r="B366" s="198"/>
      <c r="C366" s="199"/>
      <c r="D366" s="200" t="s">
        <v>205</v>
      </c>
      <c r="E366" s="201" t="s">
        <v>19</v>
      </c>
      <c r="F366" s="202" t="s">
        <v>636</v>
      </c>
      <c r="G366" s="199"/>
      <c r="H366" s="201" t="s">
        <v>19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205</v>
      </c>
      <c r="AU366" s="208" t="s">
        <v>82</v>
      </c>
      <c r="AV366" s="13" t="s">
        <v>80</v>
      </c>
      <c r="AW366" s="13" t="s">
        <v>33</v>
      </c>
      <c r="AX366" s="13" t="s">
        <v>72</v>
      </c>
      <c r="AY366" s="208" t="s">
        <v>171</v>
      </c>
    </row>
    <row r="367" spans="1:65" s="14" customFormat="1" ht="10.199999999999999">
      <c r="B367" s="209"/>
      <c r="C367" s="210"/>
      <c r="D367" s="200" t="s">
        <v>205</v>
      </c>
      <c r="E367" s="211" t="s">
        <v>19</v>
      </c>
      <c r="F367" s="212" t="s">
        <v>637</v>
      </c>
      <c r="G367" s="210"/>
      <c r="H367" s="213">
        <v>20.047999999999998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205</v>
      </c>
      <c r="AU367" s="219" t="s">
        <v>82</v>
      </c>
      <c r="AV367" s="14" t="s">
        <v>82</v>
      </c>
      <c r="AW367" s="14" t="s">
        <v>33</v>
      </c>
      <c r="AX367" s="14" t="s">
        <v>80</v>
      </c>
      <c r="AY367" s="219" t="s">
        <v>171</v>
      </c>
    </row>
    <row r="368" spans="1:65" s="2" customFormat="1" ht="66.75" customHeight="1">
      <c r="A368" s="35"/>
      <c r="B368" s="36"/>
      <c r="C368" s="180" t="s">
        <v>638</v>
      </c>
      <c r="D368" s="180" t="s">
        <v>173</v>
      </c>
      <c r="E368" s="181" t="s">
        <v>639</v>
      </c>
      <c r="F368" s="182" t="s">
        <v>640</v>
      </c>
      <c r="G368" s="183" t="s">
        <v>197</v>
      </c>
      <c r="H368" s="184">
        <v>60.143999999999998</v>
      </c>
      <c r="I368" s="185"/>
      <c r="J368" s="186">
        <f>ROUND(I368*H368,2)</f>
        <v>0</v>
      </c>
      <c r="K368" s="182" t="s">
        <v>190</v>
      </c>
      <c r="L368" s="40"/>
      <c r="M368" s="187" t="s">
        <v>19</v>
      </c>
      <c r="N368" s="188" t="s">
        <v>43</v>
      </c>
      <c r="O368" s="65"/>
      <c r="P368" s="189">
        <f>O368*H368</f>
        <v>0</v>
      </c>
      <c r="Q368" s="189">
        <v>8.5199999999999998E-3</v>
      </c>
      <c r="R368" s="189">
        <f>Q368*H368</f>
        <v>0.51242688000000003</v>
      </c>
      <c r="S368" s="189">
        <v>0</v>
      </c>
      <c r="T368" s="19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1" t="s">
        <v>177</v>
      </c>
      <c r="AT368" s="191" t="s">
        <v>173</v>
      </c>
      <c r="AU368" s="191" t="s">
        <v>82</v>
      </c>
      <c r="AY368" s="18" t="s">
        <v>171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8" t="s">
        <v>80</v>
      </c>
      <c r="BK368" s="192">
        <f>ROUND(I368*H368,2)</f>
        <v>0</v>
      </c>
      <c r="BL368" s="18" t="s">
        <v>177</v>
      </c>
      <c r="BM368" s="191" t="s">
        <v>641</v>
      </c>
    </row>
    <row r="369" spans="1:65" s="2" customFormat="1" ht="10.199999999999999">
      <c r="A369" s="35"/>
      <c r="B369" s="36"/>
      <c r="C369" s="37"/>
      <c r="D369" s="193" t="s">
        <v>192</v>
      </c>
      <c r="E369" s="37"/>
      <c r="F369" s="194" t="s">
        <v>642</v>
      </c>
      <c r="G369" s="37"/>
      <c r="H369" s="37"/>
      <c r="I369" s="195"/>
      <c r="J369" s="37"/>
      <c r="K369" s="37"/>
      <c r="L369" s="40"/>
      <c r="M369" s="196"/>
      <c r="N369" s="197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192</v>
      </c>
      <c r="AU369" s="18" t="s">
        <v>82</v>
      </c>
    </row>
    <row r="370" spans="1:65" s="14" customFormat="1" ht="10.199999999999999">
      <c r="B370" s="209"/>
      <c r="C370" s="210"/>
      <c r="D370" s="200" t="s">
        <v>205</v>
      </c>
      <c r="E370" s="211" t="s">
        <v>19</v>
      </c>
      <c r="F370" s="212" t="s">
        <v>643</v>
      </c>
      <c r="G370" s="210"/>
      <c r="H370" s="213">
        <v>60.143999999999998</v>
      </c>
      <c r="I370" s="214"/>
      <c r="J370" s="210"/>
      <c r="K370" s="210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205</v>
      </c>
      <c r="AU370" s="219" t="s">
        <v>82</v>
      </c>
      <c r="AV370" s="14" t="s">
        <v>82</v>
      </c>
      <c r="AW370" s="14" t="s">
        <v>33</v>
      </c>
      <c r="AX370" s="14" t="s">
        <v>80</v>
      </c>
      <c r="AY370" s="219" t="s">
        <v>171</v>
      </c>
    </row>
    <row r="371" spans="1:65" s="2" customFormat="1" ht="24.15" customHeight="1">
      <c r="A371" s="35"/>
      <c r="B371" s="36"/>
      <c r="C371" s="232" t="s">
        <v>644</v>
      </c>
      <c r="D371" s="232" t="s">
        <v>315</v>
      </c>
      <c r="E371" s="233" t="s">
        <v>645</v>
      </c>
      <c r="F371" s="234" t="s">
        <v>646</v>
      </c>
      <c r="G371" s="235" t="s">
        <v>197</v>
      </c>
      <c r="H371" s="236">
        <v>66.158000000000001</v>
      </c>
      <c r="I371" s="237"/>
      <c r="J371" s="238">
        <f>ROUND(I371*H371,2)</f>
        <v>0</v>
      </c>
      <c r="K371" s="234" t="s">
        <v>190</v>
      </c>
      <c r="L371" s="239"/>
      <c r="M371" s="240" t="s">
        <v>19</v>
      </c>
      <c r="N371" s="241" t="s">
        <v>43</v>
      </c>
      <c r="O371" s="65"/>
      <c r="P371" s="189">
        <f>O371*H371</f>
        <v>0</v>
      </c>
      <c r="Q371" s="189">
        <v>3.0000000000000001E-3</v>
      </c>
      <c r="R371" s="189">
        <f>Q371*H371</f>
        <v>0.19847400000000001</v>
      </c>
      <c r="S371" s="189">
        <v>0</v>
      </c>
      <c r="T371" s="190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91" t="s">
        <v>214</v>
      </c>
      <c r="AT371" s="191" t="s">
        <v>315</v>
      </c>
      <c r="AU371" s="191" t="s">
        <v>82</v>
      </c>
      <c r="AY371" s="18" t="s">
        <v>171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8" t="s">
        <v>80</v>
      </c>
      <c r="BK371" s="192">
        <f>ROUND(I371*H371,2)</f>
        <v>0</v>
      </c>
      <c r="BL371" s="18" t="s">
        <v>177</v>
      </c>
      <c r="BM371" s="191" t="s">
        <v>647</v>
      </c>
    </row>
    <row r="372" spans="1:65" s="14" customFormat="1" ht="10.199999999999999">
      <c r="B372" s="209"/>
      <c r="C372" s="210"/>
      <c r="D372" s="200" t="s">
        <v>205</v>
      </c>
      <c r="E372" s="211" t="s">
        <v>19</v>
      </c>
      <c r="F372" s="212" t="s">
        <v>648</v>
      </c>
      <c r="G372" s="210"/>
      <c r="H372" s="213">
        <v>66.158000000000001</v>
      </c>
      <c r="I372" s="214"/>
      <c r="J372" s="210"/>
      <c r="K372" s="210"/>
      <c r="L372" s="215"/>
      <c r="M372" s="216"/>
      <c r="N372" s="217"/>
      <c r="O372" s="217"/>
      <c r="P372" s="217"/>
      <c r="Q372" s="217"/>
      <c r="R372" s="217"/>
      <c r="S372" s="217"/>
      <c r="T372" s="218"/>
      <c r="AT372" s="219" t="s">
        <v>205</v>
      </c>
      <c r="AU372" s="219" t="s">
        <v>82</v>
      </c>
      <c r="AV372" s="14" t="s">
        <v>82</v>
      </c>
      <c r="AW372" s="14" t="s">
        <v>33</v>
      </c>
      <c r="AX372" s="14" t="s">
        <v>80</v>
      </c>
      <c r="AY372" s="219" t="s">
        <v>171</v>
      </c>
    </row>
    <row r="373" spans="1:65" s="2" customFormat="1" ht="33" customHeight="1">
      <c r="A373" s="35"/>
      <c r="B373" s="36"/>
      <c r="C373" s="180" t="s">
        <v>649</v>
      </c>
      <c r="D373" s="180" t="s">
        <v>173</v>
      </c>
      <c r="E373" s="181" t="s">
        <v>650</v>
      </c>
      <c r="F373" s="182" t="s">
        <v>651</v>
      </c>
      <c r="G373" s="183" t="s">
        <v>197</v>
      </c>
      <c r="H373" s="184">
        <v>20.047999999999998</v>
      </c>
      <c r="I373" s="185"/>
      <c r="J373" s="186">
        <f>ROUND(I373*H373,2)</f>
        <v>0</v>
      </c>
      <c r="K373" s="182" t="s">
        <v>190</v>
      </c>
      <c r="L373" s="40"/>
      <c r="M373" s="187" t="s">
        <v>19</v>
      </c>
      <c r="N373" s="188" t="s">
        <v>43</v>
      </c>
      <c r="O373" s="65"/>
      <c r="P373" s="189">
        <f>O373*H373</f>
        <v>0</v>
      </c>
      <c r="Q373" s="189">
        <v>1.0500000000000001E-2</v>
      </c>
      <c r="R373" s="189">
        <f>Q373*H373</f>
        <v>0.210504</v>
      </c>
      <c r="S373" s="189">
        <v>0</v>
      </c>
      <c r="T373" s="19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1" t="s">
        <v>177</v>
      </c>
      <c r="AT373" s="191" t="s">
        <v>173</v>
      </c>
      <c r="AU373" s="191" t="s">
        <v>82</v>
      </c>
      <c r="AY373" s="18" t="s">
        <v>171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8" t="s">
        <v>80</v>
      </c>
      <c r="BK373" s="192">
        <f>ROUND(I373*H373,2)</f>
        <v>0</v>
      </c>
      <c r="BL373" s="18" t="s">
        <v>177</v>
      </c>
      <c r="BM373" s="191" t="s">
        <v>652</v>
      </c>
    </row>
    <row r="374" spans="1:65" s="2" customFormat="1" ht="10.199999999999999">
      <c r="A374" s="35"/>
      <c r="B374" s="36"/>
      <c r="C374" s="37"/>
      <c r="D374" s="193" t="s">
        <v>192</v>
      </c>
      <c r="E374" s="37"/>
      <c r="F374" s="194" t="s">
        <v>653</v>
      </c>
      <c r="G374" s="37"/>
      <c r="H374" s="37"/>
      <c r="I374" s="195"/>
      <c r="J374" s="37"/>
      <c r="K374" s="37"/>
      <c r="L374" s="40"/>
      <c r="M374" s="196"/>
      <c r="N374" s="197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192</v>
      </c>
      <c r="AU374" s="18" t="s">
        <v>82</v>
      </c>
    </row>
    <row r="375" spans="1:65" s="13" customFormat="1" ht="10.199999999999999">
      <c r="B375" s="198"/>
      <c r="C375" s="199"/>
      <c r="D375" s="200" t="s">
        <v>205</v>
      </c>
      <c r="E375" s="201" t="s">
        <v>19</v>
      </c>
      <c r="F375" s="202" t="s">
        <v>636</v>
      </c>
      <c r="G375" s="199"/>
      <c r="H375" s="201" t="s">
        <v>19</v>
      </c>
      <c r="I375" s="203"/>
      <c r="J375" s="199"/>
      <c r="K375" s="199"/>
      <c r="L375" s="204"/>
      <c r="M375" s="205"/>
      <c r="N375" s="206"/>
      <c r="O375" s="206"/>
      <c r="P375" s="206"/>
      <c r="Q375" s="206"/>
      <c r="R375" s="206"/>
      <c r="S375" s="206"/>
      <c r="T375" s="207"/>
      <c r="AT375" s="208" t="s">
        <v>205</v>
      </c>
      <c r="AU375" s="208" t="s">
        <v>82</v>
      </c>
      <c r="AV375" s="13" t="s">
        <v>80</v>
      </c>
      <c r="AW375" s="13" t="s">
        <v>33</v>
      </c>
      <c r="AX375" s="13" t="s">
        <v>72</v>
      </c>
      <c r="AY375" s="208" t="s">
        <v>171</v>
      </c>
    </row>
    <row r="376" spans="1:65" s="14" customFormat="1" ht="10.199999999999999">
      <c r="B376" s="209"/>
      <c r="C376" s="210"/>
      <c r="D376" s="200" t="s">
        <v>205</v>
      </c>
      <c r="E376" s="211" t="s">
        <v>19</v>
      </c>
      <c r="F376" s="212" t="s">
        <v>637</v>
      </c>
      <c r="G376" s="210"/>
      <c r="H376" s="213">
        <v>20.047999999999998</v>
      </c>
      <c r="I376" s="214"/>
      <c r="J376" s="210"/>
      <c r="K376" s="210"/>
      <c r="L376" s="215"/>
      <c r="M376" s="216"/>
      <c r="N376" s="217"/>
      <c r="O376" s="217"/>
      <c r="P376" s="217"/>
      <c r="Q376" s="217"/>
      <c r="R376" s="217"/>
      <c r="S376" s="217"/>
      <c r="T376" s="218"/>
      <c r="AT376" s="219" t="s">
        <v>205</v>
      </c>
      <c r="AU376" s="219" t="s">
        <v>82</v>
      </c>
      <c r="AV376" s="14" t="s">
        <v>82</v>
      </c>
      <c r="AW376" s="14" t="s">
        <v>33</v>
      </c>
      <c r="AX376" s="14" t="s">
        <v>80</v>
      </c>
      <c r="AY376" s="219" t="s">
        <v>171</v>
      </c>
    </row>
    <row r="377" spans="1:65" s="2" customFormat="1" ht="24.15" customHeight="1">
      <c r="A377" s="35"/>
      <c r="B377" s="36"/>
      <c r="C377" s="180" t="s">
        <v>654</v>
      </c>
      <c r="D377" s="180" t="s">
        <v>173</v>
      </c>
      <c r="E377" s="181" t="s">
        <v>655</v>
      </c>
      <c r="F377" s="182" t="s">
        <v>656</v>
      </c>
      <c r="G377" s="183" t="s">
        <v>197</v>
      </c>
      <c r="H377" s="184">
        <v>125.137</v>
      </c>
      <c r="I377" s="185"/>
      <c r="J377" s="186">
        <f>ROUND(I377*H377,2)</f>
        <v>0</v>
      </c>
      <c r="K377" s="182" t="s">
        <v>190</v>
      </c>
      <c r="L377" s="40"/>
      <c r="M377" s="187" t="s">
        <v>19</v>
      </c>
      <c r="N377" s="188" t="s">
        <v>43</v>
      </c>
      <c r="O377" s="65"/>
      <c r="P377" s="189">
        <f>O377*H377</f>
        <v>0</v>
      </c>
      <c r="Q377" s="189">
        <v>0.1173</v>
      </c>
      <c r="R377" s="189">
        <f>Q377*H377</f>
        <v>14.6785701</v>
      </c>
      <c r="S377" s="189">
        <v>0</v>
      </c>
      <c r="T377" s="19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1" t="s">
        <v>177</v>
      </c>
      <c r="AT377" s="191" t="s">
        <v>173</v>
      </c>
      <c r="AU377" s="191" t="s">
        <v>82</v>
      </c>
      <c r="AY377" s="18" t="s">
        <v>171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8" t="s">
        <v>80</v>
      </c>
      <c r="BK377" s="192">
        <f>ROUND(I377*H377,2)</f>
        <v>0</v>
      </c>
      <c r="BL377" s="18" t="s">
        <v>177</v>
      </c>
      <c r="BM377" s="191" t="s">
        <v>657</v>
      </c>
    </row>
    <row r="378" spans="1:65" s="2" customFormat="1" ht="10.199999999999999">
      <c r="A378" s="35"/>
      <c r="B378" s="36"/>
      <c r="C378" s="37"/>
      <c r="D378" s="193" t="s">
        <v>192</v>
      </c>
      <c r="E378" s="37"/>
      <c r="F378" s="194" t="s">
        <v>658</v>
      </c>
      <c r="G378" s="37"/>
      <c r="H378" s="37"/>
      <c r="I378" s="195"/>
      <c r="J378" s="37"/>
      <c r="K378" s="37"/>
      <c r="L378" s="40"/>
      <c r="M378" s="196"/>
      <c r="N378" s="197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192</v>
      </c>
      <c r="AU378" s="18" t="s">
        <v>82</v>
      </c>
    </row>
    <row r="379" spans="1:65" s="2" customFormat="1" ht="28.8">
      <c r="A379" s="35"/>
      <c r="B379" s="36"/>
      <c r="C379" s="37"/>
      <c r="D379" s="200" t="s">
        <v>233</v>
      </c>
      <c r="E379" s="37"/>
      <c r="F379" s="231" t="s">
        <v>659</v>
      </c>
      <c r="G379" s="37"/>
      <c r="H379" s="37"/>
      <c r="I379" s="195"/>
      <c r="J379" s="37"/>
      <c r="K379" s="37"/>
      <c r="L379" s="40"/>
      <c r="M379" s="196"/>
      <c r="N379" s="197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233</v>
      </c>
      <c r="AU379" s="18" t="s">
        <v>82</v>
      </c>
    </row>
    <row r="380" spans="1:65" s="14" customFormat="1" ht="10.199999999999999">
      <c r="B380" s="209"/>
      <c r="C380" s="210"/>
      <c r="D380" s="200" t="s">
        <v>205</v>
      </c>
      <c r="E380" s="211" t="s">
        <v>19</v>
      </c>
      <c r="F380" s="212" t="s">
        <v>660</v>
      </c>
      <c r="G380" s="210"/>
      <c r="H380" s="213">
        <v>125.137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205</v>
      </c>
      <c r="AU380" s="219" t="s">
        <v>82</v>
      </c>
      <c r="AV380" s="14" t="s">
        <v>82</v>
      </c>
      <c r="AW380" s="14" t="s">
        <v>33</v>
      </c>
      <c r="AX380" s="14" t="s">
        <v>72</v>
      </c>
      <c r="AY380" s="219" t="s">
        <v>171</v>
      </c>
    </row>
    <row r="381" spans="1:65" s="15" customFormat="1" ht="10.199999999999999">
      <c r="B381" s="220"/>
      <c r="C381" s="221"/>
      <c r="D381" s="200" t="s">
        <v>205</v>
      </c>
      <c r="E381" s="222" t="s">
        <v>19</v>
      </c>
      <c r="F381" s="223" t="s">
        <v>208</v>
      </c>
      <c r="G381" s="221"/>
      <c r="H381" s="224">
        <v>125.137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205</v>
      </c>
      <c r="AU381" s="230" t="s">
        <v>82</v>
      </c>
      <c r="AV381" s="15" t="s">
        <v>177</v>
      </c>
      <c r="AW381" s="15" t="s">
        <v>33</v>
      </c>
      <c r="AX381" s="15" t="s">
        <v>80</v>
      </c>
      <c r="AY381" s="230" t="s">
        <v>171</v>
      </c>
    </row>
    <row r="382" spans="1:65" s="2" customFormat="1" ht="24.15" customHeight="1">
      <c r="A382" s="35"/>
      <c r="B382" s="36"/>
      <c r="C382" s="180" t="s">
        <v>661</v>
      </c>
      <c r="D382" s="180" t="s">
        <v>173</v>
      </c>
      <c r="E382" s="181" t="s">
        <v>662</v>
      </c>
      <c r="F382" s="182" t="s">
        <v>663</v>
      </c>
      <c r="G382" s="183" t="s">
        <v>197</v>
      </c>
      <c r="H382" s="184">
        <v>125.137</v>
      </c>
      <c r="I382" s="185"/>
      <c r="J382" s="186">
        <f>ROUND(I382*H382,2)</f>
        <v>0</v>
      </c>
      <c r="K382" s="182" t="s">
        <v>190</v>
      </c>
      <c r="L382" s="40"/>
      <c r="M382" s="187" t="s">
        <v>19</v>
      </c>
      <c r="N382" s="188" t="s">
        <v>43</v>
      </c>
      <c r="O382" s="65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1" t="s">
        <v>177</v>
      </c>
      <c r="AT382" s="191" t="s">
        <v>173</v>
      </c>
      <c r="AU382" s="191" t="s">
        <v>82</v>
      </c>
      <c r="AY382" s="18" t="s">
        <v>171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8" t="s">
        <v>80</v>
      </c>
      <c r="BK382" s="192">
        <f>ROUND(I382*H382,2)</f>
        <v>0</v>
      </c>
      <c r="BL382" s="18" t="s">
        <v>177</v>
      </c>
      <c r="BM382" s="191" t="s">
        <v>664</v>
      </c>
    </row>
    <row r="383" spans="1:65" s="2" customFormat="1" ht="10.199999999999999">
      <c r="A383" s="35"/>
      <c r="B383" s="36"/>
      <c r="C383" s="37"/>
      <c r="D383" s="193" t="s">
        <v>192</v>
      </c>
      <c r="E383" s="37"/>
      <c r="F383" s="194" t="s">
        <v>665</v>
      </c>
      <c r="G383" s="37"/>
      <c r="H383" s="37"/>
      <c r="I383" s="195"/>
      <c r="J383" s="37"/>
      <c r="K383" s="37"/>
      <c r="L383" s="40"/>
      <c r="M383" s="196"/>
      <c r="N383" s="197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192</v>
      </c>
      <c r="AU383" s="18" t="s">
        <v>82</v>
      </c>
    </row>
    <row r="384" spans="1:65" s="2" customFormat="1" ht="24.15" customHeight="1">
      <c r="A384" s="35"/>
      <c r="B384" s="36"/>
      <c r="C384" s="180" t="s">
        <v>666</v>
      </c>
      <c r="D384" s="180" t="s">
        <v>173</v>
      </c>
      <c r="E384" s="181" t="s">
        <v>667</v>
      </c>
      <c r="F384" s="182" t="s">
        <v>668</v>
      </c>
      <c r="G384" s="183" t="s">
        <v>197</v>
      </c>
      <c r="H384" s="184">
        <v>143.90799999999999</v>
      </c>
      <c r="I384" s="185"/>
      <c r="J384" s="186">
        <f>ROUND(I384*H384,2)</f>
        <v>0</v>
      </c>
      <c r="K384" s="182" t="s">
        <v>190</v>
      </c>
      <c r="L384" s="40"/>
      <c r="M384" s="187" t="s">
        <v>19</v>
      </c>
      <c r="N384" s="188" t="s">
        <v>43</v>
      </c>
      <c r="O384" s="65"/>
      <c r="P384" s="189">
        <f>O384*H384</f>
        <v>0</v>
      </c>
      <c r="Q384" s="189">
        <v>1.2999999999999999E-4</v>
      </c>
      <c r="R384" s="189">
        <f>Q384*H384</f>
        <v>1.8708039999999995E-2</v>
      </c>
      <c r="S384" s="189">
        <v>0</v>
      </c>
      <c r="T384" s="19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1" t="s">
        <v>177</v>
      </c>
      <c r="AT384" s="191" t="s">
        <v>173</v>
      </c>
      <c r="AU384" s="191" t="s">
        <v>82</v>
      </c>
      <c r="AY384" s="18" t="s">
        <v>171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8" t="s">
        <v>80</v>
      </c>
      <c r="BK384" s="192">
        <f>ROUND(I384*H384,2)</f>
        <v>0</v>
      </c>
      <c r="BL384" s="18" t="s">
        <v>177</v>
      </c>
      <c r="BM384" s="191" t="s">
        <v>669</v>
      </c>
    </row>
    <row r="385" spans="1:65" s="2" customFormat="1" ht="10.199999999999999">
      <c r="A385" s="35"/>
      <c r="B385" s="36"/>
      <c r="C385" s="37"/>
      <c r="D385" s="193" t="s">
        <v>192</v>
      </c>
      <c r="E385" s="37"/>
      <c r="F385" s="194" t="s">
        <v>670</v>
      </c>
      <c r="G385" s="37"/>
      <c r="H385" s="37"/>
      <c r="I385" s="195"/>
      <c r="J385" s="37"/>
      <c r="K385" s="37"/>
      <c r="L385" s="40"/>
      <c r="M385" s="196"/>
      <c r="N385" s="197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192</v>
      </c>
      <c r="AU385" s="18" t="s">
        <v>82</v>
      </c>
    </row>
    <row r="386" spans="1:65" s="14" customFormat="1" ht="10.199999999999999">
      <c r="B386" s="209"/>
      <c r="C386" s="210"/>
      <c r="D386" s="200" t="s">
        <v>205</v>
      </c>
      <c r="E386" s="211" t="s">
        <v>19</v>
      </c>
      <c r="F386" s="212" t="s">
        <v>671</v>
      </c>
      <c r="G386" s="210"/>
      <c r="H386" s="213">
        <v>143.90799999999999</v>
      </c>
      <c r="I386" s="214"/>
      <c r="J386" s="210"/>
      <c r="K386" s="210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205</v>
      </c>
      <c r="AU386" s="219" t="s">
        <v>82</v>
      </c>
      <c r="AV386" s="14" t="s">
        <v>82</v>
      </c>
      <c r="AW386" s="14" t="s">
        <v>33</v>
      </c>
      <c r="AX386" s="14" t="s">
        <v>72</v>
      </c>
      <c r="AY386" s="219" t="s">
        <v>171</v>
      </c>
    </row>
    <row r="387" spans="1:65" s="15" customFormat="1" ht="10.199999999999999">
      <c r="B387" s="220"/>
      <c r="C387" s="221"/>
      <c r="D387" s="200" t="s">
        <v>205</v>
      </c>
      <c r="E387" s="222" t="s">
        <v>19</v>
      </c>
      <c r="F387" s="223" t="s">
        <v>208</v>
      </c>
      <c r="G387" s="221"/>
      <c r="H387" s="224">
        <v>143.90799999999999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205</v>
      </c>
      <c r="AU387" s="230" t="s">
        <v>82</v>
      </c>
      <c r="AV387" s="15" t="s">
        <v>177</v>
      </c>
      <c r="AW387" s="15" t="s">
        <v>33</v>
      </c>
      <c r="AX387" s="15" t="s">
        <v>80</v>
      </c>
      <c r="AY387" s="230" t="s">
        <v>171</v>
      </c>
    </row>
    <row r="388" spans="1:65" s="2" customFormat="1" ht="37.799999999999997" customHeight="1">
      <c r="A388" s="35"/>
      <c r="B388" s="36"/>
      <c r="C388" s="180" t="s">
        <v>672</v>
      </c>
      <c r="D388" s="180" t="s">
        <v>173</v>
      </c>
      <c r="E388" s="181" t="s">
        <v>673</v>
      </c>
      <c r="F388" s="182" t="s">
        <v>674</v>
      </c>
      <c r="G388" s="183" t="s">
        <v>376</v>
      </c>
      <c r="H388" s="184">
        <v>117.37</v>
      </c>
      <c r="I388" s="185"/>
      <c r="J388" s="186">
        <f>ROUND(I388*H388,2)</f>
        <v>0</v>
      </c>
      <c r="K388" s="182" t="s">
        <v>190</v>
      </c>
      <c r="L388" s="40"/>
      <c r="M388" s="187" t="s">
        <v>19</v>
      </c>
      <c r="N388" s="188" t="s">
        <v>43</v>
      </c>
      <c r="O388" s="65"/>
      <c r="P388" s="189">
        <f>O388*H388</f>
        <v>0</v>
      </c>
      <c r="Q388" s="189">
        <v>2.0000000000000002E-5</v>
      </c>
      <c r="R388" s="189">
        <f>Q388*H388</f>
        <v>2.3474000000000004E-3</v>
      </c>
      <c r="S388" s="189">
        <v>0</v>
      </c>
      <c r="T388" s="190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1" t="s">
        <v>177</v>
      </c>
      <c r="AT388" s="191" t="s">
        <v>173</v>
      </c>
      <c r="AU388" s="191" t="s">
        <v>82</v>
      </c>
      <c r="AY388" s="18" t="s">
        <v>171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8" t="s">
        <v>80</v>
      </c>
      <c r="BK388" s="192">
        <f>ROUND(I388*H388,2)</f>
        <v>0</v>
      </c>
      <c r="BL388" s="18" t="s">
        <v>177</v>
      </c>
      <c r="BM388" s="191" t="s">
        <v>675</v>
      </c>
    </row>
    <row r="389" spans="1:65" s="2" customFormat="1" ht="10.199999999999999">
      <c r="A389" s="35"/>
      <c r="B389" s="36"/>
      <c r="C389" s="37"/>
      <c r="D389" s="193" t="s">
        <v>192</v>
      </c>
      <c r="E389" s="37"/>
      <c r="F389" s="194" t="s">
        <v>676</v>
      </c>
      <c r="G389" s="37"/>
      <c r="H389" s="37"/>
      <c r="I389" s="195"/>
      <c r="J389" s="37"/>
      <c r="K389" s="37"/>
      <c r="L389" s="40"/>
      <c r="M389" s="196"/>
      <c r="N389" s="197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192</v>
      </c>
      <c r="AU389" s="18" t="s">
        <v>82</v>
      </c>
    </row>
    <row r="390" spans="1:65" s="14" customFormat="1" ht="20.399999999999999">
      <c r="B390" s="209"/>
      <c r="C390" s="210"/>
      <c r="D390" s="200" t="s">
        <v>205</v>
      </c>
      <c r="E390" s="211" t="s">
        <v>19</v>
      </c>
      <c r="F390" s="212" t="s">
        <v>677</v>
      </c>
      <c r="G390" s="210"/>
      <c r="H390" s="213">
        <v>117.37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205</v>
      </c>
      <c r="AU390" s="219" t="s">
        <v>82</v>
      </c>
      <c r="AV390" s="14" t="s">
        <v>82</v>
      </c>
      <c r="AW390" s="14" t="s">
        <v>33</v>
      </c>
      <c r="AX390" s="14" t="s">
        <v>80</v>
      </c>
      <c r="AY390" s="219" t="s">
        <v>171</v>
      </c>
    </row>
    <row r="391" spans="1:65" s="12" customFormat="1" ht="22.8" customHeight="1">
      <c r="B391" s="164"/>
      <c r="C391" s="165"/>
      <c r="D391" s="166" t="s">
        <v>71</v>
      </c>
      <c r="E391" s="178" t="s">
        <v>219</v>
      </c>
      <c r="F391" s="178" t="s">
        <v>678</v>
      </c>
      <c r="G391" s="165"/>
      <c r="H391" s="165"/>
      <c r="I391" s="168"/>
      <c r="J391" s="179">
        <f>BK391</f>
        <v>0</v>
      </c>
      <c r="K391" s="165"/>
      <c r="L391" s="170"/>
      <c r="M391" s="171"/>
      <c r="N391" s="172"/>
      <c r="O391" s="172"/>
      <c r="P391" s="173">
        <f>SUM(P392:P425)</f>
        <v>0</v>
      </c>
      <c r="Q391" s="172"/>
      <c r="R391" s="173">
        <f>SUM(R392:R425)</f>
        <v>0.45594040000000002</v>
      </c>
      <c r="S391" s="172"/>
      <c r="T391" s="174">
        <f>SUM(T392:T425)</f>
        <v>1.3493600000000001</v>
      </c>
      <c r="AR391" s="175" t="s">
        <v>80</v>
      </c>
      <c r="AT391" s="176" t="s">
        <v>71</v>
      </c>
      <c r="AU391" s="176" t="s">
        <v>80</v>
      </c>
      <c r="AY391" s="175" t="s">
        <v>171</v>
      </c>
      <c r="BK391" s="177">
        <f>SUM(BK392:BK425)</f>
        <v>0</v>
      </c>
    </row>
    <row r="392" spans="1:65" s="2" customFormat="1" ht="16.5" customHeight="1">
      <c r="A392" s="35"/>
      <c r="B392" s="36"/>
      <c r="C392" s="180" t="s">
        <v>679</v>
      </c>
      <c r="D392" s="180" t="s">
        <v>173</v>
      </c>
      <c r="E392" s="181" t="s">
        <v>680</v>
      </c>
      <c r="F392" s="182" t="s">
        <v>681</v>
      </c>
      <c r="G392" s="183" t="s">
        <v>189</v>
      </c>
      <c r="H392" s="184">
        <v>1</v>
      </c>
      <c r="I392" s="185"/>
      <c r="J392" s="186">
        <f>ROUND(I392*H392,2)</f>
        <v>0</v>
      </c>
      <c r="K392" s="182" t="s">
        <v>19</v>
      </c>
      <c r="L392" s="40"/>
      <c r="M392" s="187" t="s">
        <v>19</v>
      </c>
      <c r="N392" s="188" t="s">
        <v>43</v>
      </c>
      <c r="O392" s="65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1" t="s">
        <v>177</v>
      </c>
      <c r="AT392" s="191" t="s">
        <v>173</v>
      </c>
      <c r="AU392" s="191" t="s">
        <v>82</v>
      </c>
      <c r="AY392" s="18" t="s">
        <v>171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8" t="s">
        <v>80</v>
      </c>
      <c r="BK392" s="192">
        <f>ROUND(I392*H392,2)</f>
        <v>0</v>
      </c>
      <c r="BL392" s="18" t="s">
        <v>177</v>
      </c>
      <c r="BM392" s="191" t="s">
        <v>682</v>
      </c>
    </row>
    <row r="393" spans="1:65" s="2" customFormat="1" ht="44.25" customHeight="1">
      <c r="A393" s="35"/>
      <c r="B393" s="36"/>
      <c r="C393" s="180" t="s">
        <v>683</v>
      </c>
      <c r="D393" s="180" t="s">
        <v>173</v>
      </c>
      <c r="E393" s="181" t="s">
        <v>684</v>
      </c>
      <c r="F393" s="182" t="s">
        <v>685</v>
      </c>
      <c r="G393" s="183" t="s">
        <v>197</v>
      </c>
      <c r="H393" s="184">
        <v>355.77</v>
      </c>
      <c r="I393" s="185"/>
      <c r="J393" s="186">
        <f>ROUND(I393*H393,2)</f>
        <v>0</v>
      </c>
      <c r="K393" s="182" t="s">
        <v>190</v>
      </c>
      <c r="L393" s="40"/>
      <c r="M393" s="187" t="s">
        <v>19</v>
      </c>
      <c r="N393" s="188" t="s">
        <v>43</v>
      </c>
      <c r="O393" s="65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1" t="s">
        <v>177</v>
      </c>
      <c r="AT393" s="191" t="s">
        <v>173</v>
      </c>
      <c r="AU393" s="191" t="s">
        <v>82</v>
      </c>
      <c r="AY393" s="18" t="s">
        <v>171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8" t="s">
        <v>80</v>
      </c>
      <c r="BK393" s="192">
        <f>ROUND(I393*H393,2)</f>
        <v>0</v>
      </c>
      <c r="BL393" s="18" t="s">
        <v>177</v>
      </c>
      <c r="BM393" s="191" t="s">
        <v>686</v>
      </c>
    </row>
    <row r="394" spans="1:65" s="2" customFormat="1" ht="10.199999999999999">
      <c r="A394" s="35"/>
      <c r="B394" s="36"/>
      <c r="C394" s="37"/>
      <c r="D394" s="193" t="s">
        <v>192</v>
      </c>
      <c r="E394" s="37"/>
      <c r="F394" s="194" t="s">
        <v>687</v>
      </c>
      <c r="G394" s="37"/>
      <c r="H394" s="37"/>
      <c r="I394" s="195"/>
      <c r="J394" s="37"/>
      <c r="K394" s="37"/>
      <c r="L394" s="40"/>
      <c r="M394" s="196"/>
      <c r="N394" s="197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192</v>
      </c>
      <c r="AU394" s="18" t="s">
        <v>82</v>
      </c>
    </row>
    <row r="395" spans="1:65" s="14" customFormat="1" ht="10.199999999999999">
      <c r="B395" s="209"/>
      <c r="C395" s="210"/>
      <c r="D395" s="200" t="s">
        <v>205</v>
      </c>
      <c r="E395" s="211" t="s">
        <v>19</v>
      </c>
      <c r="F395" s="212" t="s">
        <v>688</v>
      </c>
      <c r="G395" s="210"/>
      <c r="H395" s="213">
        <v>355.77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205</v>
      </c>
      <c r="AU395" s="219" t="s">
        <v>82</v>
      </c>
      <c r="AV395" s="14" t="s">
        <v>82</v>
      </c>
      <c r="AW395" s="14" t="s">
        <v>33</v>
      </c>
      <c r="AX395" s="14" t="s">
        <v>72</v>
      </c>
      <c r="AY395" s="219" t="s">
        <v>171</v>
      </c>
    </row>
    <row r="396" spans="1:65" s="15" customFormat="1" ht="10.199999999999999">
      <c r="B396" s="220"/>
      <c r="C396" s="221"/>
      <c r="D396" s="200" t="s">
        <v>205</v>
      </c>
      <c r="E396" s="222" t="s">
        <v>19</v>
      </c>
      <c r="F396" s="223" t="s">
        <v>208</v>
      </c>
      <c r="G396" s="221"/>
      <c r="H396" s="224">
        <v>355.77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205</v>
      </c>
      <c r="AU396" s="230" t="s">
        <v>82</v>
      </c>
      <c r="AV396" s="15" t="s">
        <v>177</v>
      </c>
      <c r="AW396" s="15" t="s">
        <v>33</v>
      </c>
      <c r="AX396" s="15" t="s">
        <v>80</v>
      </c>
      <c r="AY396" s="230" t="s">
        <v>171</v>
      </c>
    </row>
    <row r="397" spans="1:65" s="2" customFormat="1" ht="55.5" customHeight="1">
      <c r="A397" s="35"/>
      <c r="B397" s="36"/>
      <c r="C397" s="180" t="s">
        <v>689</v>
      </c>
      <c r="D397" s="180" t="s">
        <v>173</v>
      </c>
      <c r="E397" s="181" t="s">
        <v>690</v>
      </c>
      <c r="F397" s="182" t="s">
        <v>691</v>
      </c>
      <c r="G397" s="183" t="s">
        <v>197</v>
      </c>
      <c r="H397" s="184">
        <v>21346.2</v>
      </c>
      <c r="I397" s="185"/>
      <c r="J397" s="186">
        <f>ROUND(I397*H397,2)</f>
        <v>0</v>
      </c>
      <c r="K397" s="182" t="s">
        <v>190</v>
      </c>
      <c r="L397" s="40"/>
      <c r="M397" s="187" t="s">
        <v>19</v>
      </c>
      <c r="N397" s="188" t="s">
        <v>43</v>
      </c>
      <c r="O397" s="65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1" t="s">
        <v>177</v>
      </c>
      <c r="AT397" s="191" t="s">
        <v>173</v>
      </c>
      <c r="AU397" s="191" t="s">
        <v>82</v>
      </c>
      <c r="AY397" s="18" t="s">
        <v>171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8" t="s">
        <v>80</v>
      </c>
      <c r="BK397" s="192">
        <f>ROUND(I397*H397,2)</f>
        <v>0</v>
      </c>
      <c r="BL397" s="18" t="s">
        <v>177</v>
      </c>
      <c r="BM397" s="191" t="s">
        <v>692</v>
      </c>
    </row>
    <row r="398" spans="1:65" s="2" customFormat="1" ht="10.199999999999999">
      <c r="A398" s="35"/>
      <c r="B398" s="36"/>
      <c r="C398" s="37"/>
      <c r="D398" s="193" t="s">
        <v>192</v>
      </c>
      <c r="E398" s="37"/>
      <c r="F398" s="194" t="s">
        <v>693</v>
      </c>
      <c r="G398" s="37"/>
      <c r="H398" s="37"/>
      <c r="I398" s="195"/>
      <c r="J398" s="37"/>
      <c r="K398" s="37"/>
      <c r="L398" s="40"/>
      <c r="M398" s="196"/>
      <c r="N398" s="197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192</v>
      </c>
      <c r="AU398" s="18" t="s">
        <v>82</v>
      </c>
    </row>
    <row r="399" spans="1:65" s="14" customFormat="1" ht="10.199999999999999">
      <c r="B399" s="209"/>
      <c r="C399" s="210"/>
      <c r="D399" s="200" t="s">
        <v>205</v>
      </c>
      <c r="E399" s="211" t="s">
        <v>19</v>
      </c>
      <c r="F399" s="212" t="s">
        <v>694</v>
      </c>
      <c r="G399" s="210"/>
      <c r="H399" s="213">
        <v>21346.2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205</v>
      </c>
      <c r="AU399" s="219" t="s">
        <v>82</v>
      </c>
      <c r="AV399" s="14" t="s">
        <v>82</v>
      </c>
      <c r="AW399" s="14" t="s">
        <v>33</v>
      </c>
      <c r="AX399" s="14" t="s">
        <v>72</v>
      </c>
      <c r="AY399" s="219" t="s">
        <v>171</v>
      </c>
    </row>
    <row r="400" spans="1:65" s="15" customFormat="1" ht="10.199999999999999">
      <c r="B400" s="220"/>
      <c r="C400" s="221"/>
      <c r="D400" s="200" t="s">
        <v>205</v>
      </c>
      <c r="E400" s="222" t="s">
        <v>19</v>
      </c>
      <c r="F400" s="223" t="s">
        <v>208</v>
      </c>
      <c r="G400" s="221"/>
      <c r="H400" s="224">
        <v>21346.2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205</v>
      </c>
      <c r="AU400" s="230" t="s">
        <v>82</v>
      </c>
      <c r="AV400" s="15" t="s">
        <v>177</v>
      </c>
      <c r="AW400" s="15" t="s">
        <v>33</v>
      </c>
      <c r="AX400" s="15" t="s">
        <v>80</v>
      </c>
      <c r="AY400" s="230" t="s">
        <v>171</v>
      </c>
    </row>
    <row r="401" spans="1:65" s="2" customFormat="1" ht="44.25" customHeight="1">
      <c r="A401" s="35"/>
      <c r="B401" s="36"/>
      <c r="C401" s="180" t="s">
        <v>695</v>
      </c>
      <c r="D401" s="180" t="s">
        <v>173</v>
      </c>
      <c r="E401" s="181" t="s">
        <v>696</v>
      </c>
      <c r="F401" s="182" t="s">
        <v>697</v>
      </c>
      <c r="G401" s="183" t="s">
        <v>197</v>
      </c>
      <c r="H401" s="184">
        <v>355.77</v>
      </c>
      <c r="I401" s="185"/>
      <c r="J401" s="186">
        <f>ROUND(I401*H401,2)</f>
        <v>0</v>
      </c>
      <c r="K401" s="182" t="s">
        <v>190</v>
      </c>
      <c r="L401" s="40"/>
      <c r="M401" s="187" t="s">
        <v>19</v>
      </c>
      <c r="N401" s="188" t="s">
        <v>43</v>
      </c>
      <c r="O401" s="65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1" t="s">
        <v>177</v>
      </c>
      <c r="AT401" s="191" t="s">
        <v>173</v>
      </c>
      <c r="AU401" s="191" t="s">
        <v>82</v>
      </c>
      <c r="AY401" s="18" t="s">
        <v>171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8" t="s">
        <v>80</v>
      </c>
      <c r="BK401" s="192">
        <f>ROUND(I401*H401,2)</f>
        <v>0</v>
      </c>
      <c r="BL401" s="18" t="s">
        <v>177</v>
      </c>
      <c r="BM401" s="191" t="s">
        <v>698</v>
      </c>
    </row>
    <row r="402" spans="1:65" s="2" customFormat="1" ht="10.199999999999999">
      <c r="A402" s="35"/>
      <c r="B402" s="36"/>
      <c r="C402" s="37"/>
      <c r="D402" s="193" t="s">
        <v>192</v>
      </c>
      <c r="E402" s="37"/>
      <c r="F402" s="194" t="s">
        <v>699</v>
      </c>
      <c r="G402" s="37"/>
      <c r="H402" s="37"/>
      <c r="I402" s="195"/>
      <c r="J402" s="37"/>
      <c r="K402" s="37"/>
      <c r="L402" s="40"/>
      <c r="M402" s="196"/>
      <c r="N402" s="197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192</v>
      </c>
      <c r="AU402" s="18" t="s">
        <v>82</v>
      </c>
    </row>
    <row r="403" spans="1:65" s="2" customFormat="1" ht="37.799999999999997" customHeight="1">
      <c r="A403" s="35"/>
      <c r="B403" s="36"/>
      <c r="C403" s="180" t="s">
        <v>700</v>
      </c>
      <c r="D403" s="180" t="s">
        <v>173</v>
      </c>
      <c r="E403" s="181" t="s">
        <v>701</v>
      </c>
      <c r="F403" s="182" t="s">
        <v>702</v>
      </c>
      <c r="G403" s="183" t="s">
        <v>197</v>
      </c>
      <c r="H403" s="184">
        <v>140</v>
      </c>
      <c r="I403" s="185"/>
      <c r="J403" s="186">
        <f>ROUND(I403*H403,2)</f>
        <v>0</v>
      </c>
      <c r="K403" s="182" t="s">
        <v>190</v>
      </c>
      <c r="L403" s="40"/>
      <c r="M403" s="187" t="s">
        <v>19</v>
      </c>
      <c r="N403" s="188" t="s">
        <v>43</v>
      </c>
      <c r="O403" s="65"/>
      <c r="P403" s="189">
        <f>O403*H403</f>
        <v>0</v>
      </c>
      <c r="Q403" s="189">
        <v>1.2999999999999999E-4</v>
      </c>
      <c r="R403" s="189">
        <f>Q403*H403</f>
        <v>1.8199999999999997E-2</v>
      </c>
      <c r="S403" s="189">
        <v>0</v>
      </c>
      <c r="T403" s="190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1" t="s">
        <v>177</v>
      </c>
      <c r="AT403" s="191" t="s">
        <v>173</v>
      </c>
      <c r="AU403" s="191" t="s">
        <v>82</v>
      </c>
      <c r="AY403" s="18" t="s">
        <v>171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8" t="s">
        <v>80</v>
      </c>
      <c r="BK403" s="192">
        <f>ROUND(I403*H403,2)</f>
        <v>0</v>
      </c>
      <c r="BL403" s="18" t="s">
        <v>177</v>
      </c>
      <c r="BM403" s="191" t="s">
        <v>703</v>
      </c>
    </row>
    <row r="404" spans="1:65" s="2" customFormat="1" ht="10.199999999999999">
      <c r="A404" s="35"/>
      <c r="B404" s="36"/>
      <c r="C404" s="37"/>
      <c r="D404" s="193" t="s">
        <v>192</v>
      </c>
      <c r="E404" s="37"/>
      <c r="F404" s="194" t="s">
        <v>704</v>
      </c>
      <c r="G404" s="37"/>
      <c r="H404" s="37"/>
      <c r="I404" s="195"/>
      <c r="J404" s="37"/>
      <c r="K404" s="37"/>
      <c r="L404" s="40"/>
      <c r="M404" s="196"/>
      <c r="N404" s="197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192</v>
      </c>
      <c r="AU404" s="18" t="s">
        <v>82</v>
      </c>
    </row>
    <row r="405" spans="1:65" s="2" customFormat="1" ht="37.799999999999997" customHeight="1">
      <c r="A405" s="35"/>
      <c r="B405" s="36"/>
      <c r="C405" s="180" t="s">
        <v>705</v>
      </c>
      <c r="D405" s="180" t="s">
        <v>173</v>
      </c>
      <c r="E405" s="181" t="s">
        <v>706</v>
      </c>
      <c r="F405" s="182" t="s">
        <v>707</v>
      </c>
      <c r="G405" s="183" t="s">
        <v>197</v>
      </c>
      <c r="H405" s="184">
        <v>149.01</v>
      </c>
      <c r="I405" s="185"/>
      <c r="J405" s="186">
        <f>ROUND(I405*H405,2)</f>
        <v>0</v>
      </c>
      <c r="K405" s="182" t="s">
        <v>190</v>
      </c>
      <c r="L405" s="40"/>
      <c r="M405" s="187" t="s">
        <v>19</v>
      </c>
      <c r="N405" s="188" t="s">
        <v>43</v>
      </c>
      <c r="O405" s="65"/>
      <c r="P405" s="189">
        <f>O405*H405</f>
        <v>0</v>
      </c>
      <c r="Q405" s="189">
        <v>4.0000000000000003E-5</v>
      </c>
      <c r="R405" s="189">
        <f>Q405*H405</f>
        <v>5.9604000000000002E-3</v>
      </c>
      <c r="S405" s="189">
        <v>0</v>
      </c>
      <c r="T405" s="190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1" t="s">
        <v>177</v>
      </c>
      <c r="AT405" s="191" t="s">
        <v>173</v>
      </c>
      <c r="AU405" s="191" t="s">
        <v>82</v>
      </c>
      <c r="AY405" s="18" t="s">
        <v>171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8" t="s">
        <v>80</v>
      </c>
      <c r="BK405" s="192">
        <f>ROUND(I405*H405,2)</f>
        <v>0</v>
      </c>
      <c r="BL405" s="18" t="s">
        <v>177</v>
      </c>
      <c r="BM405" s="191" t="s">
        <v>708</v>
      </c>
    </row>
    <row r="406" spans="1:65" s="2" customFormat="1" ht="10.199999999999999">
      <c r="A406" s="35"/>
      <c r="B406" s="36"/>
      <c r="C406" s="37"/>
      <c r="D406" s="193" t="s">
        <v>192</v>
      </c>
      <c r="E406" s="37"/>
      <c r="F406" s="194" t="s">
        <v>709</v>
      </c>
      <c r="G406" s="37"/>
      <c r="H406" s="37"/>
      <c r="I406" s="195"/>
      <c r="J406" s="37"/>
      <c r="K406" s="37"/>
      <c r="L406" s="40"/>
      <c r="M406" s="196"/>
      <c r="N406" s="197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192</v>
      </c>
      <c r="AU406" s="18" t="s">
        <v>82</v>
      </c>
    </row>
    <row r="407" spans="1:65" s="14" customFormat="1" ht="10.199999999999999">
      <c r="B407" s="209"/>
      <c r="C407" s="210"/>
      <c r="D407" s="200" t="s">
        <v>205</v>
      </c>
      <c r="E407" s="211" t="s">
        <v>19</v>
      </c>
      <c r="F407" s="212" t="s">
        <v>710</v>
      </c>
      <c r="G407" s="210"/>
      <c r="H407" s="213">
        <v>149.01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205</v>
      </c>
      <c r="AU407" s="219" t="s">
        <v>82</v>
      </c>
      <c r="AV407" s="14" t="s">
        <v>82</v>
      </c>
      <c r="AW407" s="14" t="s">
        <v>33</v>
      </c>
      <c r="AX407" s="14" t="s">
        <v>72</v>
      </c>
      <c r="AY407" s="219" t="s">
        <v>171</v>
      </c>
    </row>
    <row r="408" spans="1:65" s="15" customFormat="1" ht="10.199999999999999">
      <c r="B408" s="220"/>
      <c r="C408" s="221"/>
      <c r="D408" s="200" t="s">
        <v>205</v>
      </c>
      <c r="E408" s="222" t="s">
        <v>19</v>
      </c>
      <c r="F408" s="223" t="s">
        <v>208</v>
      </c>
      <c r="G408" s="221"/>
      <c r="H408" s="224">
        <v>149.01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205</v>
      </c>
      <c r="AU408" s="230" t="s">
        <v>82</v>
      </c>
      <c r="AV408" s="15" t="s">
        <v>177</v>
      </c>
      <c r="AW408" s="15" t="s">
        <v>33</v>
      </c>
      <c r="AX408" s="15" t="s">
        <v>80</v>
      </c>
      <c r="AY408" s="230" t="s">
        <v>171</v>
      </c>
    </row>
    <row r="409" spans="1:65" s="2" customFormat="1" ht="24.15" customHeight="1">
      <c r="A409" s="35"/>
      <c r="B409" s="36"/>
      <c r="C409" s="180" t="s">
        <v>711</v>
      </c>
      <c r="D409" s="180" t="s">
        <v>173</v>
      </c>
      <c r="E409" s="181" t="s">
        <v>712</v>
      </c>
      <c r="F409" s="182" t="s">
        <v>713</v>
      </c>
      <c r="G409" s="183" t="s">
        <v>189</v>
      </c>
      <c r="H409" s="184">
        <v>1</v>
      </c>
      <c r="I409" s="185"/>
      <c r="J409" s="186">
        <f>ROUND(I409*H409,2)</f>
        <v>0</v>
      </c>
      <c r="K409" s="182" t="s">
        <v>19</v>
      </c>
      <c r="L409" s="40"/>
      <c r="M409" s="187" t="s">
        <v>19</v>
      </c>
      <c r="N409" s="188" t="s">
        <v>43</v>
      </c>
      <c r="O409" s="65"/>
      <c r="P409" s="189">
        <f>O409*H409</f>
        <v>0</v>
      </c>
      <c r="Q409" s="189">
        <v>0.42368</v>
      </c>
      <c r="R409" s="189">
        <f>Q409*H409</f>
        <v>0.42368</v>
      </c>
      <c r="S409" s="189">
        <v>1.7999999999999999E-2</v>
      </c>
      <c r="T409" s="190">
        <f>S409*H409</f>
        <v>1.7999999999999999E-2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1" t="s">
        <v>177</v>
      </c>
      <c r="AT409" s="191" t="s">
        <v>173</v>
      </c>
      <c r="AU409" s="191" t="s">
        <v>82</v>
      </c>
      <c r="AY409" s="18" t="s">
        <v>171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8" t="s">
        <v>80</v>
      </c>
      <c r="BK409" s="192">
        <f>ROUND(I409*H409,2)</f>
        <v>0</v>
      </c>
      <c r="BL409" s="18" t="s">
        <v>177</v>
      </c>
      <c r="BM409" s="191" t="s">
        <v>714</v>
      </c>
    </row>
    <row r="410" spans="1:65" s="2" customFormat="1" ht="37.799999999999997" customHeight="1">
      <c r="A410" s="35"/>
      <c r="B410" s="36"/>
      <c r="C410" s="180" t="s">
        <v>715</v>
      </c>
      <c r="D410" s="180" t="s">
        <v>173</v>
      </c>
      <c r="E410" s="181" t="s">
        <v>716</v>
      </c>
      <c r="F410" s="182" t="s">
        <v>717</v>
      </c>
      <c r="G410" s="183" t="s">
        <v>189</v>
      </c>
      <c r="H410" s="184">
        <v>30</v>
      </c>
      <c r="I410" s="185"/>
      <c r="J410" s="186">
        <f>ROUND(I410*H410,2)</f>
        <v>0</v>
      </c>
      <c r="K410" s="182" t="s">
        <v>190</v>
      </c>
      <c r="L410" s="40"/>
      <c r="M410" s="187" t="s">
        <v>19</v>
      </c>
      <c r="N410" s="188" t="s">
        <v>43</v>
      </c>
      <c r="O410" s="65"/>
      <c r="P410" s="189">
        <f>O410*H410</f>
        <v>0</v>
      </c>
      <c r="Q410" s="189">
        <v>4.0000000000000003E-5</v>
      </c>
      <c r="R410" s="189">
        <f>Q410*H410</f>
        <v>1.2000000000000001E-3</v>
      </c>
      <c r="S410" s="189">
        <v>0</v>
      </c>
      <c r="T410" s="190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1" t="s">
        <v>177</v>
      </c>
      <c r="AT410" s="191" t="s">
        <v>173</v>
      </c>
      <c r="AU410" s="191" t="s">
        <v>82</v>
      </c>
      <c r="AY410" s="18" t="s">
        <v>171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8" t="s">
        <v>80</v>
      </c>
      <c r="BK410" s="192">
        <f>ROUND(I410*H410,2)</f>
        <v>0</v>
      </c>
      <c r="BL410" s="18" t="s">
        <v>177</v>
      </c>
      <c r="BM410" s="191" t="s">
        <v>718</v>
      </c>
    </row>
    <row r="411" spans="1:65" s="2" customFormat="1" ht="10.199999999999999">
      <c r="A411" s="35"/>
      <c r="B411" s="36"/>
      <c r="C411" s="37"/>
      <c r="D411" s="193" t="s">
        <v>192</v>
      </c>
      <c r="E411" s="37"/>
      <c r="F411" s="194" t="s">
        <v>719</v>
      </c>
      <c r="G411" s="37"/>
      <c r="H411" s="37"/>
      <c r="I411" s="195"/>
      <c r="J411" s="37"/>
      <c r="K411" s="37"/>
      <c r="L411" s="40"/>
      <c r="M411" s="196"/>
      <c r="N411" s="197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192</v>
      </c>
      <c r="AU411" s="18" t="s">
        <v>82</v>
      </c>
    </row>
    <row r="412" spans="1:65" s="13" customFormat="1" ht="10.199999999999999">
      <c r="B412" s="198"/>
      <c r="C412" s="199"/>
      <c r="D412" s="200" t="s">
        <v>205</v>
      </c>
      <c r="E412" s="201" t="s">
        <v>19</v>
      </c>
      <c r="F412" s="202" t="s">
        <v>720</v>
      </c>
      <c r="G412" s="199"/>
      <c r="H412" s="201" t="s">
        <v>19</v>
      </c>
      <c r="I412" s="203"/>
      <c r="J412" s="199"/>
      <c r="K412" s="199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205</v>
      </c>
      <c r="AU412" s="208" t="s">
        <v>82</v>
      </c>
      <c r="AV412" s="13" t="s">
        <v>80</v>
      </c>
      <c r="AW412" s="13" t="s">
        <v>33</v>
      </c>
      <c r="AX412" s="13" t="s">
        <v>72</v>
      </c>
      <c r="AY412" s="208" t="s">
        <v>171</v>
      </c>
    </row>
    <row r="413" spans="1:65" s="14" customFormat="1" ht="10.199999999999999">
      <c r="B413" s="209"/>
      <c r="C413" s="210"/>
      <c r="D413" s="200" t="s">
        <v>205</v>
      </c>
      <c r="E413" s="211" t="s">
        <v>19</v>
      </c>
      <c r="F413" s="212" t="s">
        <v>353</v>
      </c>
      <c r="G413" s="210"/>
      <c r="H413" s="213">
        <v>30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205</v>
      </c>
      <c r="AU413" s="219" t="s">
        <v>82</v>
      </c>
      <c r="AV413" s="14" t="s">
        <v>82</v>
      </c>
      <c r="AW413" s="14" t="s">
        <v>33</v>
      </c>
      <c r="AX413" s="14" t="s">
        <v>80</v>
      </c>
      <c r="AY413" s="219" t="s">
        <v>171</v>
      </c>
    </row>
    <row r="414" spans="1:65" s="2" customFormat="1" ht="33" customHeight="1">
      <c r="A414" s="35"/>
      <c r="B414" s="36"/>
      <c r="C414" s="180" t="s">
        <v>721</v>
      </c>
      <c r="D414" s="180" t="s">
        <v>173</v>
      </c>
      <c r="E414" s="181" t="s">
        <v>722</v>
      </c>
      <c r="F414" s="182" t="s">
        <v>723</v>
      </c>
      <c r="G414" s="183" t="s">
        <v>189</v>
      </c>
      <c r="H414" s="184">
        <v>30</v>
      </c>
      <c r="I414" s="185"/>
      <c r="J414" s="186">
        <f>ROUND(I414*H414,2)</f>
        <v>0</v>
      </c>
      <c r="K414" s="182" t="s">
        <v>190</v>
      </c>
      <c r="L414" s="40"/>
      <c r="M414" s="187" t="s">
        <v>19</v>
      </c>
      <c r="N414" s="188" t="s">
        <v>43</v>
      </c>
      <c r="O414" s="65"/>
      <c r="P414" s="189">
        <f>O414*H414</f>
        <v>0</v>
      </c>
      <c r="Q414" s="189">
        <v>2.3000000000000001E-4</v>
      </c>
      <c r="R414" s="189">
        <f>Q414*H414</f>
        <v>6.8999999999999999E-3</v>
      </c>
      <c r="S414" s="189">
        <v>0</v>
      </c>
      <c r="T414" s="19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1" t="s">
        <v>177</v>
      </c>
      <c r="AT414" s="191" t="s">
        <v>173</v>
      </c>
      <c r="AU414" s="191" t="s">
        <v>82</v>
      </c>
      <c r="AY414" s="18" t="s">
        <v>171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8" t="s">
        <v>80</v>
      </c>
      <c r="BK414" s="192">
        <f>ROUND(I414*H414,2)</f>
        <v>0</v>
      </c>
      <c r="BL414" s="18" t="s">
        <v>177</v>
      </c>
      <c r="BM414" s="191" t="s">
        <v>724</v>
      </c>
    </row>
    <row r="415" spans="1:65" s="2" customFormat="1" ht="10.199999999999999">
      <c r="A415" s="35"/>
      <c r="B415" s="36"/>
      <c r="C415" s="37"/>
      <c r="D415" s="193" t="s">
        <v>192</v>
      </c>
      <c r="E415" s="37"/>
      <c r="F415" s="194" t="s">
        <v>725</v>
      </c>
      <c r="G415" s="37"/>
      <c r="H415" s="37"/>
      <c r="I415" s="195"/>
      <c r="J415" s="37"/>
      <c r="K415" s="37"/>
      <c r="L415" s="40"/>
      <c r="M415" s="196"/>
      <c r="N415" s="197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192</v>
      </c>
      <c r="AU415" s="18" t="s">
        <v>82</v>
      </c>
    </row>
    <row r="416" spans="1:65" s="2" customFormat="1" ht="16.5" customHeight="1">
      <c r="A416" s="35"/>
      <c r="B416" s="36"/>
      <c r="C416" s="180" t="s">
        <v>726</v>
      </c>
      <c r="D416" s="180" t="s">
        <v>173</v>
      </c>
      <c r="E416" s="181" t="s">
        <v>727</v>
      </c>
      <c r="F416" s="182" t="s">
        <v>728</v>
      </c>
      <c r="G416" s="183" t="s">
        <v>189</v>
      </c>
      <c r="H416" s="184">
        <v>8</v>
      </c>
      <c r="I416" s="185"/>
      <c r="J416" s="186">
        <f>ROUND(I416*H416,2)</f>
        <v>0</v>
      </c>
      <c r="K416" s="182" t="s">
        <v>19</v>
      </c>
      <c r="L416" s="40"/>
      <c r="M416" s="187" t="s">
        <v>19</v>
      </c>
      <c r="N416" s="188" t="s">
        <v>43</v>
      </c>
      <c r="O416" s="65"/>
      <c r="P416" s="189">
        <f>O416*H416</f>
        <v>0</v>
      </c>
      <c r="Q416" s="189">
        <v>0</v>
      </c>
      <c r="R416" s="189">
        <f>Q416*H416</f>
        <v>0</v>
      </c>
      <c r="S416" s="189">
        <v>9.8210000000000006E-2</v>
      </c>
      <c r="T416" s="190">
        <f>S416*H416</f>
        <v>0.78568000000000005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1" t="s">
        <v>177</v>
      </c>
      <c r="AT416" s="191" t="s">
        <v>173</v>
      </c>
      <c r="AU416" s="191" t="s">
        <v>82</v>
      </c>
      <c r="AY416" s="18" t="s">
        <v>171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8" t="s">
        <v>80</v>
      </c>
      <c r="BK416" s="192">
        <f>ROUND(I416*H416,2)</f>
        <v>0</v>
      </c>
      <c r="BL416" s="18" t="s">
        <v>177</v>
      </c>
      <c r="BM416" s="191" t="s">
        <v>729</v>
      </c>
    </row>
    <row r="417" spans="1:65" s="14" customFormat="1" ht="10.199999999999999">
      <c r="B417" s="209"/>
      <c r="C417" s="210"/>
      <c r="D417" s="200" t="s">
        <v>205</v>
      </c>
      <c r="E417" s="211" t="s">
        <v>19</v>
      </c>
      <c r="F417" s="212" t="s">
        <v>730</v>
      </c>
      <c r="G417" s="210"/>
      <c r="H417" s="213">
        <v>8</v>
      </c>
      <c r="I417" s="214"/>
      <c r="J417" s="210"/>
      <c r="K417" s="210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205</v>
      </c>
      <c r="AU417" s="219" t="s">
        <v>82</v>
      </c>
      <c r="AV417" s="14" t="s">
        <v>82</v>
      </c>
      <c r="AW417" s="14" t="s">
        <v>33</v>
      </c>
      <c r="AX417" s="14" t="s">
        <v>72</v>
      </c>
      <c r="AY417" s="219" t="s">
        <v>171</v>
      </c>
    </row>
    <row r="418" spans="1:65" s="15" customFormat="1" ht="10.199999999999999">
      <c r="B418" s="220"/>
      <c r="C418" s="221"/>
      <c r="D418" s="200" t="s">
        <v>205</v>
      </c>
      <c r="E418" s="222" t="s">
        <v>19</v>
      </c>
      <c r="F418" s="223" t="s">
        <v>208</v>
      </c>
      <c r="G418" s="221"/>
      <c r="H418" s="224">
        <v>8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205</v>
      </c>
      <c r="AU418" s="230" t="s">
        <v>82</v>
      </c>
      <c r="AV418" s="15" t="s">
        <v>177</v>
      </c>
      <c r="AW418" s="15" t="s">
        <v>33</v>
      </c>
      <c r="AX418" s="15" t="s">
        <v>80</v>
      </c>
      <c r="AY418" s="230" t="s">
        <v>171</v>
      </c>
    </row>
    <row r="419" spans="1:65" s="2" customFormat="1" ht="16.5" customHeight="1">
      <c r="A419" s="35"/>
      <c r="B419" s="36"/>
      <c r="C419" s="180" t="s">
        <v>731</v>
      </c>
      <c r="D419" s="180" t="s">
        <v>173</v>
      </c>
      <c r="E419" s="181" t="s">
        <v>732</v>
      </c>
      <c r="F419" s="182" t="s">
        <v>733</v>
      </c>
      <c r="G419" s="183" t="s">
        <v>189</v>
      </c>
      <c r="H419" s="184">
        <v>4</v>
      </c>
      <c r="I419" s="185"/>
      <c r="J419" s="186">
        <f>ROUND(I419*H419,2)</f>
        <v>0</v>
      </c>
      <c r="K419" s="182" t="s">
        <v>19</v>
      </c>
      <c r="L419" s="40"/>
      <c r="M419" s="187" t="s">
        <v>19</v>
      </c>
      <c r="N419" s="188" t="s">
        <v>43</v>
      </c>
      <c r="O419" s="65"/>
      <c r="P419" s="189">
        <f>O419*H419</f>
        <v>0</v>
      </c>
      <c r="Q419" s="189">
        <v>0</v>
      </c>
      <c r="R419" s="189">
        <f>Q419*H419</f>
        <v>0</v>
      </c>
      <c r="S419" s="189">
        <v>2.6419999999999999E-2</v>
      </c>
      <c r="T419" s="190">
        <f>S419*H419</f>
        <v>0.10568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1" t="s">
        <v>177</v>
      </c>
      <c r="AT419" s="191" t="s">
        <v>173</v>
      </c>
      <c r="AU419" s="191" t="s">
        <v>82</v>
      </c>
      <c r="AY419" s="18" t="s">
        <v>171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8" t="s">
        <v>80</v>
      </c>
      <c r="BK419" s="192">
        <f>ROUND(I419*H419,2)</f>
        <v>0</v>
      </c>
      <c r="BL419" s="18" t="s">
        <v>177</v>
      </c>
      <c r="BM419" s="191" t="s">
        <v>734</v>
      </c>
    </row>
    <row r="420" spans="1:65" s="2" customFormat="1" ht="24.15" customHeight="1">
      <c r="A420" s="35"/>
      <c r="B420" s="36"/>
      <c r="C420" s="180" t="s">
        <v>735</v>
      </c>
      <c r="D420" s="180" t="s">
        <v>173</v>
      </c>
      <c r="E420" s="181" t="s">
        <v>736</v>
      </c>
      <c r="F420" s="182" t="s">
        <v>737</v>
      </c>
      <c r="G420" s="183" t="s">
        <v>185</v>
      </c>
      <c r="H420" s="184">
        <v>1</v>
      </c>
      <c r="I420" s="185"/>
      <c r="J420" s="186">
        <f>ROUND(I420*H420,2)</f>
        <v>0</v>
      </c>
      <c r="K420" s="182" t="s">
        <v>19</v>
      </c>
      <c r="L420" s="40"/>
      <c r="M420" s="187" t="s">
        <v>19</v>
      </c>
      <c r="N420" s="188" t="s">
        <v>43</v>
      </c>
      <c r="O420" s="65"/>
      <c r="P420" s="189">
        <f>O420*H420</f>
        <v>0</v>
      </c>
      <c r="Q420" s="189">
        <v>0</v>
      </c>
      <c r="R420" s="189">
        <f>Q420*H420</f>
        <v>0</v>
      </c>
      <c r="S420" s="189">
        <v>0.4</v>
      </c>
      <c r="T420" s="190">
        <f>S420*H420</f>
        <v>0.4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1" t="s">
        <v>177</v>
      </c>
      <c r="AT420" s="191" t="s">
        <v>173</v>
      </c>
      <c r="AU420" s="191" t="s">
        <v>82</v>
      </c>
      <c r="AY420" s="18" t="s">
        <v>171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8" t="s">
        <v>80</v>
      </c>
      <c r="BK420" s="192">
        <f>ROUND(I420*H420,2)</f>
        <v>0</v>
      </c>
      <c r="BL420" s="18" t="s">
        <v>177</v>
      </c>
      <c r="BM420" s="191" t="s">
        <v>738</v>
      </c>
    </row>
    <row r="421" spans="1:65" s="2" customFormat="1" ht="24.15" customHeight="1">
      <c r="A421" s="35"/>
      <c r="B421" s="36"/>
      <c r="C421" s="180" t="s">
        <v>739</v>
      </c>
      <c r="D421" s="180" t="s">
        <v>173</v>
      </c>
      <c r="E421" s="181" t="s">
        <v>740</v>
      </c>
      <c r="F421" s="182" t="s">
        <v>741</v>
      </c>
      <c r="G421" s="183" t="s">
        <v>414</v>
      </c>
      <c r="H421" s="184">
        <v>40</v>
      </c>
      <c r="I421" s="185"/>
      <c r="J421" s="186">
        <f>ROUND(I421*H421,2)</f>
        <v>0</v>
      </c>
      <c r="K421" s="182" t="s">
        <v>190</v>
      </c>
      <c r="L421" s="40"/>
      <c r="M421" s="187" t="s">
        <v>19</v>
      </c>
      <c r="N421" s="188" t="s">
        <v>43</v>
      </c>
      <c r="O421" s="65"/>
      <c r="P421" s="189">
        <f>O421*H421</f>
        <v>0</v>
      </c>
      <c r="Q421" s="189">
        <v>0</v>
      </c>
      <c r="R421" s="189">
        <f>Q421*H421</f>
        <v>0</v>
      </c>
      <c r="S421" s="189">
        <v>1E-3</v>
      </c>
      <c r="T421" s="190">
        <f>S421*H421</f>
        <v>0.04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1" t="s">
        <v>177</v>
      </c>
      <c r="AT421" s="191" t="s">
        <v>173</v>
      </c>
      <c r="AU421" s="191" t="s">
        <v>82</v>
      </c>
      <c r="AY421" s="18" t="s">
        <v>171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8" t="s">
        <v>80</v>
      </c>
      <c r="BK421" s="192">
        <f>ROUND(I421*H421,2)</f>
        <v>0</v>
      </c>
      <c r="BL421" s="18" t="s">
        <v>177</v>
      </c>
      <c r="BM421" s="191" t="s">
        <v>742</v>
      </c>
    </row>
    <row r="422" spans="1:65" s="2" customFormat="1" ht="10.199999999999999">
      <c r="A422" s="35"/>
      <c r="B422" s="36"/>
      <c r="C422" s="37"/>
      <c r="D422" s="193" t="s">
        <v>192</v>
      </c>
      <c r="E422" s="37"/>
      <c r="F422" s="194" t="s">
        <v>743</v>
      </c>
      <c r="G422" s="37"/>
      <c r="H422" s="37"/>
      <c r="I422" s="195"/>
      <c r="J422" s="37"/>
      <c r="K422" s="37"/>
      <c r="L422" s="40"/>
      <c r="M422" s="196"/>
      <c r="N422" s="197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192</v>
      </c>
      <c r="AU422" s="18" t="s">
        <v>82</v>
      </c>
    </row>
    <row r="423" spans="1:65" s="2" customFormat="1" ht="28.8">
      <c r="A423" s="35"/>
      <c r="B423" s="36"/>
      <c r="C423" s="37"/>
      <c r="D423" s="200" t="s">
        <v>233</v>
      </c>
      <c r="E423" s="37"/>
      <c r="F423" s="231" t="s">
        <v>744</v>
      </c>
      <c r="G423" s="37"/>
      <c r="H423" s="37"/>
      <c r="I423" s="195"/>
      <c r="J423" s="37"/>
      <c r="K423" s="37"/>
      <c r="L423" s="40"/>
      <c r="M423" s="196"/>
      <c r="N423" s="197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233</v>
      </c>
      <c r="AU423" s="18" t="s">
        <v>82</v>
      </c>
    </row>
    <row r="424" spans="1:65" s="14" customFormat="1" ht="10.199999999999999">
      <c r="B424" s="209"/>
      <c r="C424" s="210"/>
      <c r="D424" s="200" t="s">
        <v>205</v>
      </c>
      <c r="E424" s="211" t="s">
        <v>19</v>
      </c>
      <c r="F424" s="212" t="s">
        <v>745</v>
      </c>
      <c r="G424" s="210"/>
      <c r="H424" s="213">
        <v>40</v>
      </c>
      <c r="I424" s="214"/>
      <c r="J424" s="210"/>
      <c r="K424" s="210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205</v>
      </c>
      <c r="AU424" s="219" t="s">
        <v>82</v>
      </c>
      <c r="AV424" s="14" t="s">
        <v>82</v>
      </c>
      <c r="AW424" s="14" t="s">
        <v>33</v>
      </c>
      <c r="AX424" s="14" t="s">
        <v>72</v>
      </c>
      <c r="AY424" s="219" t="s">
        <v>171</v>
      </c>
    </row>
    <row r="425" spans="1:65" s="15" customFormat="1" ht="10.199999999999999">
      <c r="B425" s="220"/>
      <c r="C425" s="221"/>
      <c r="D425" s="200" t="s">
        <v>205</v>
      </c>
      <c r="E425" s="222" t="s">
        <v>19</v>
      </c>
      <c r="F425" s="223" t="s">
        <v>208</v>
      </c>
      <c r="G425" s="221"/>
      <c r="H425" s="224">
        <v>40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205</v>
      </c>
      <c r="AU425" s="230" t="s">
        <v>82</v>
      </c>
      <c r="AV425" s="15" t="s">
        <v>177</v>
      </c>
      <c r="AW425" s="15" t="s">
        <v>33</v>
      </c>
      <c r="AX425" s="15" t="s">
        <v>80</v>
      </c>
      <c r="AY425" s="230" t="s">
        <v>171</v>
      </c>
    </row>
    <row r="426" spans="1:65" s="12" customFormat="1" ht="22.8" customHeight="1">
      <c r="B426" s="164"/>
      <c r="C426" s="165"/>
      <c r="D426" s="166" t="s">
        <v>71</v>
      </c>
      <c r="E426" s="178" t="s">
        <v>746</v>
      </c>
      <c r="F426" s="178" t="s">
        <v>747</v>
      </c>
      <c r="G426" s="165"/>
      <c r="H426" s="165"/>
      <c r="I426" s="168"/>
      <c r="J426" s="179">
        <f>BK426</f>
        <v>0</v>
      </c>
      <c r="K426" s="165"/>
      <c r="L426" s="170"/>
      <c r="M426" s="171"/>
      <c r="N426" s="172"/>
      <c r="O426" s="172"/>
      <c r="P426" s="173">
        <f>SUM(P427:P439)</f>
        <v>0</v>
      </c>
      <c r="Q426" s="172"/>
      <c r="R426" s="173">
        <f>SUM(R427:R439)</f>
        <v>0</v>
      </c>
      <c r="S426" s="172"/>
      <c r="T426" s="174">
        <f>SUM(T427:T439)</f>
        <v>0</v>
      </c>
      <c r="AR426" s="175" t="s">
        <v>80</v>
      </c>
      <c r="AT426" s="176" t="s">
        <v>71</v>
      </c>
      <c r="AU426" s="176" t="s">
        <v>80</v>
      </c>
      <c r="AY426" s="175" t="s">
        <v>171</v>
      </c>
      <c r="BK426" s="177">
        <f>SUM(BK427:BK439)</f>
        <v>0</v>
      </c>
    </row>
    <row r="427" spans="1:65" s="2" customFormat="1" ht="37.799999999999997" customHeight="1">
      <c r="A427" s="35"/>
      <c r="B427" s="36"/>
      <c r="C427" s="180" t="s">
        <v>748</v>
      </c>
      <c r="D427" s="180" t="s">
        <v>173</v>
      </c>
      <c r="E427" s="181" t="s">
        <v>749</v>
      </c>
      <c r="F427" s="182" t="s">
        <v>750</v>
      </c>
      <c r="G427" s="183" t="s">
        <v>300</v>
      </c>
      <c r="H427" s="184">
        <v>1.35</v>
      </c>
      <c r="I427" s="185"/>
      <c r="J427" s="186">
        <f>ROUND(I427*H427,2)</f>
        <v>0</v>
      </c>
      <c r="K427" s="182" t="s">
        <v>190</v>
      </c>
      <c r="L427" s="40"/>
      <c r="M427" s="187" t="s">
        <v>19</v>
      </c>
      <c r="N427" s="188" t="s">
        <v>43</v>
      </c>
      <c r="O427" s="65"/>
      <c r="P427" s="189">
        <f>O427*H427</f>
        <v>0</v>
      </c>
      <c r="Q427" s="189">
        <v>0</v>
      </c>
      <c r="R427" s="189">
        <f>Q427*H427</f>
        <v>0</v>
      </c>
      <c r="S427" s="189">
        <v>0</v>
      </c>
      <c r="T427" s="19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91" t="s">
        <v>177</v>
      </c>
      <c r="AT427" s="191" t="s">
        <v>173</v>
      </c>
      <c r="AU427" s="191" t="s">
        <v>82</v>
      </c>
      <c r="AY427" s="18" t="s">
        <v>171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8" t="s">
        <v>80</v>
      </c>
      <c r="BK427" s="192">
        <f>ROUND(I427*H427,2)</f>
        <v>0</v>
      </c>
      <c r="BL427" s="18" t="s">
        <v>177</v>
      </c>
      <c r="BM427" s="191" t="s">
        <v>751</v>
      </c>
    </row>
    <row r="428" spans="1:65" s="2" customFormat="1" ht="10.199999999999999">
      <c r="A428" s="35"/>
      <c r="B428" s="36"/>
      <c r="C428" s="37"/>
      <c r="D428" s="193" t="s">
        <v>192</v>
      </c>
      <c r="E428" s="37"/>
      <c r="F428" s="194" t="s">
        <v>752</v>
      </c>
      <c r="G428" s="37"/>
      <c r="H428" s="37"/>
      <c r="I428" s="195"/>
      <c r="J428" s="37"/>
      <c r="K428" s="37"/>
      <c r="L428" s="40"/>
      <c r="M428" s="196"/>
      <c r="N428" s="197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192</v>
      </c>
      <c r="AU428" s="18" t="s">
        <v>82</v>
      </c>
    </row>
    <row r="429" spans="1:65" s="2" customFormat="1" ht="24.15" customHeight="1">
      <c r="A429" s="35"/>
      <c r="B429" s="36"/>
      <c r="C429" s="180" t="s">
        <v>753</v>
      </c>
      <c r="D429" s="180" t="s">
        <v>173</v>
      </c>
      <c r="E429" s="181" t="s">
        <v>754</v>
      </c>
      <c r="F429" s="182" t="s">
        <v>755</v>
      </c>
      <c r="G429" s="183" t="s">
        <v>300</v>
      </c>
      <c r="H429" s="184">
        <v>1.35</v>
      </c>
      <c r="I429" s="185"/>
      <c r="J429" s="186">
        <f>ROUND(I429*H429,2)</f>
        <v>0</v>
      </c>
      <c r="K429" s="182" t="s">
        <v>190</v>
      </c>
      <c r="L429" s="40"/>
      <c r="M429" s="187" t="s">
        <v>19</v>
      </c>
      <c r="N429" s="188" t="s">
        <v>43</v>
      </c>
      <c r="O429" s="65"/>
      <c r="P429" s="189">
        <f>O429*H429</f>
        <v>0</v>
      </c>
      <c r="Q429" s="189">
        <v>0</v>
      </c>
      <c r="R429" s="189">
        <f>Q429*H429</f>
        <v>0</v>
      </c>
      <c r="S429" s="189">
        <v>0</v>
      </c>
      <c r="T429" s="19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1" t="s">
        <v>177</v>
      </c>
      <c r="AT429" s="191" t="s">
        <v>173</v>
      </c>
      <c r="AU429" s="191" t="s">
        <v>82</v>
      </c>
      <c r="AY429" s="18" t="s">
        <v>171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8" t="s">
        <v>80</v>
      </c>
      <c r="BK429" s="192">
        <f>ROUND(I429*H429,2)</f>
        <v>0</v>
      </c>
      <c r="BL429" s="18" t="s">
        <v>177</v>
      </c>
      <c r="BM429" s="191" t="s">
        <v>756</v>
      </c>
    </row>
    <row r="430" spans="1:65" s="2" customFormat="1" ht="10.199999999999999">
      <c r="A430" s="35"/>
      <c r="B430" s="36"/>
      <c r="C430" s="37"/>
      <c r="D430" s="193" t="s">
        <v>192</v>
      </c>
      <c r="E430" s="37"/>
      <c r="F430" s="194" t="s">
        <v>757</v>
      </c>
      <c r="G430" s="37"/>
      <c r="H430" s="37"/>
      <c r="I430" s="195"/>
      <c r="J430" s="37"/>
      <c r="K430" s="37"/>
      <c r="L430" s="40"/>
      <c r="M430" s="196"/>
      <c r="N430" s="197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192</v>
      </c>
      <c r="AU430" s="18" t="s">
        <v>82</v>
      </c>
    </row>
    <row r="431" spans="1:65" s="2" customFormat="1" ht="33" customHeight="1">
      <c r="A431" s="35"/>
      <c r="B431" s="36"/>
      <c r="C431" s="180" t="s">
        <v>758</v>
      </c>
      <c r="D431" s="180" t="s">
        <v>173</v>
      </c>
      <c r="E431" s="181" t="s">
        <v>759</v>
      </c>
      <c r="F431" s="182" t="s">
        <v>760</v>
      </c>
      <c r="G431" s="183" t="s">
        <v>300</v>
      </c>
      <c r="H431" s="184">
        <v>1.35</v>
      </c>
      <c r="I431" s="185"/>
      <c r="J431" s="186">
        <f>ROUND(I431*H431,2)</f>
        <v>0</v>
      </c>
      <c r="K431" s="182" t="s">
        <v>190</v>
      </c>
      <c r="L431" s="40"/>
      <c r="M431" s="187" t="s">
        <v>19</v>
      </c>
      <c r="N431" s="188" t="s">
        <v>43</v>
      </c>
      <c r="O431" s="65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1" t="s">
        <v>177</v>
      </c>
      <c r="AT431" s="191" t="s">
        <v>173</v>
      </c>
      <c r="AU431" s="191" t="s">
        <v>82</v>
      </c>
      <c r="AY431" s="18" t="s">
        <v>171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8" t="s">
        <v>80</v>
      </c>
      <c r="BK431" s="192">
        <f>ROUND(I431*H431,2)</f>
        <v>0</v>
      </c>
      <c r="BL431" s="18" t="s">
        <v>177</v>
      </c>
      <c r="BM431" s="191" t="s">
        <v>761</v>
      </c>
    </row>
    <row r="432" spans="1:65" s="2" customFormat="1" ht="10.199999999999999">
      <c r="A432" s="35"/>
      <c r="B432" s="36"/>
      <c r="C432" s="37"/>
      <c r="D432" s="193" t="s">
        <v>192</v>
      </c>
      <c r="E432" s="37"/>
      <c r="F432" s="194" t="s">
        <v>762</v>
      </c>
      <c r="G432" s="37"/>
      <c r="H432" s="37"/>
      <c r="I432" s="195"/>
      <c r="J432" s="37"/>
      <c r="K432" s="37"/>
      <c r="L432" s="40"/>
      <c r="M432" s="196"/>
      <c r="N432" s="197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192</v>
      </c>
      <c r="AU432" s="18" t="s">
        <v>82</v>
      </c>
    </row>
    <row r="433" spans="1:65" s="2" customFormat="1" ht="44.25" customHeight="1">
      <c r="A433" s="35"/>
      <c r="B433" s="36"/>
      <c r="C433" s="180" t="s">
        <v>763</v>
      </c>
      <c r="D433" s="180" t="s">
        <v>173</v>
      </c>
      <c r="E433" s="181" t="s">
        <v>764</v>
      </c>
      <c r="F433" s="182" t="s">
        <v>765</v>
      </c>
      <c r="G433" s="183" t="s">
        <v>300</v>
      </c>
      <c r="H433" s="184">
        <v>27</v>
      </c>
      <c r="I433" s="185"/>
      <c r="J433" s="186">
        <f>ROUND(I433*H433,2)</f>
        <v>0</v>
      </c>
      <c r="K433" s="182" t="s">
        <v>190</v>
      </c>
      <c r="L433" s="40"/>
      <c r="M433" s="187" t="s">
        <v>19</v>
      </c>
      <c r="N433" s="188" t="s">
        <v>43</v>
      </c>
      <c r="O433" s="65"/>
      <c r="P433" s="189">
        <f>O433*H433</f>
        <v>0</v>
      </c>
      <c r="Q433" s="189">
        <v>0</v>
      </c>
      <c r="R433" s="189">
        <f>Q433*H433</f>
        <v>0</v>
      </c>
      <c r="S433" s="189">
        <v>0</v>
      </c>
      <c r="T433" s="190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1" t="s">
        <v>177</v>
      </c>
      <c r="AT433" s="191" t="s">
        <v>173</v>
      </c>
      <c r="AU433" s="191" t="s">
        <v>82</v>
      </c>
      <c r="AY433" s="18" t="s">
        <v>171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8" t="s">
        <v>80</v>
      </c>
      <c r="BK433" s="192">
        <f>ROUND(I433*H433,2)</f>
        <v>0</v>
      </c>
      <c r="BL433" s="18" t="s">
        <v>177</v>
      </c>
      <c r="BM433" s="191" t="s">
        <v>766</v>
      </c>
    </row>
    <row r="434" spans="1:65" s="2" customFormat="1" ht="10.199999999999999">
      <c r="A434" s="35"/>
      <c r="B434" s="36"/>
      <c r="C434" s="37"/>
      <c r="D434" s="193" t="s">
        <v>192</v>
      </c>
      <c r="E434" s="37"/>
      <c r="F434" s="194" t="s">
        <v>767</v>
      </c>
      <c r="G434" s="37"/>
      <c r="H434" s="37"/>
      <c r="I434" s="195"/>
      <c r="J434" s="37"/>
      <c r="K434" s="37"/>
      <c r="L434" s="40"/>
      <c r="M434" s="196"/>
      <c r="N434" s="197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192</v>
      </c>
      <c r="AU434" s="18" t="s">
        <v>82</v>
      </c>
    </row>
    <row r="435" spans="1:65" s="2" customFormat="1" ht="19.2">
      <c r="A435" s="35"/>
      <c r="B435" s="36"/>
      <c r="C435" s="37"/>
      <c r="D435" s="200" t="s">
        <v>233</v>
      </c>
      <c r="E435" s="37"/>
      <c r="F435" s="231" t="s">
        <v>768</v>
      </c>
      <c r="G435" s="37"/>
      <c r="H435" s="37"/>
      <c r="I435" s="195"/>
      <c r="J435" s="37"/>
      <c r="K435" s="37"/>
      <c r="L435" s="40"/>
      <c r="M435" s="196"/>
      <c r="N435" s="197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233</v>
      </c>
      <c r="AU435" s="18" t="s">
        <v>82</v>
      </c>
    </row>
    <row r="436" spans="1:65" s="14" customFormat="1" ht="10.199999999999999">
      <c r="B436" s="209"/>
      <c r="C436" s="210"/>
      <c r="D436" s="200" t="s">
        <v>205</v>
      </c>
      <c r="E436" s="211" t="s">
        <v>19</v>
      </c>
      <c r="F436" s="212" t="s">
        <v>769</v>
      </c>
      <c r="G436" s="210"/>
      <c r="H436" s="213">
        <v>27</v>
      </c>
      <c r="I436" s="214"/>
      <c r="J436" s="210"/>
      <c r="K436" s="210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205</v>
      </c>
      <c r="AU436" s="219" t="s">
        <v>82</v>
      </c>
      <c r="AV436" s="14" t="s">
        <v>82</v>
      </c>
      <c r="AW436" s="14" t="s">
        <v>33</v>
      </c>
      <c r="AX436" s="14" t="s">
        <v>72</v>
      </c>
      <c r="AY436" s="219" t="s">
        <v>171</v>
      </c>
    </row>
    <row r="437" spans="1:65" s="15" customFormat="1" ht="10.199999999999999">
      <c r="B437" s="220"/>
      <c r="C437" s="221"/>
      <c r="D437" s="200" t="s">
        <v>205</v>
      </c>
      <c r="E437" s="222" t="s">
        <v>19</v>
      </c>
      <c r="F437" s="223" t="s">
        <v>208</v>
      </c>
      <c r="G437" s="221"/>
      <c r="H437" s="224">
        <v>27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205</v>
      </c>
      <c r="AU437" s="230" t="s">
        <v>82</v>
      </c>
      <c r="AV437" s="15" t="s">
        <v>177</v>
      </c>
      <c r="AW437" s="15" t="s">
        <v>33</v>
      </c>
      <c r="AX437" s="15" t="s">
        <v>80</v>
      </c>
      <c r="AY437" s="230" t="s">
        <v>171</v>
      </c>
    </row>
    <row r="438" spans="1:65" s="2" customFormat="1" ht="44.25" customHeight="1">
      <c r="A438" s="35"/>
      <c r="B438" s="36"/>
      <c r="C438" s="180" t="s">
        <v>770</v>
      </c>
      <c r="D438" s="180" t="s">
        <v>173</v>
      </c>
      <c r="E438" s="181" t="s">
        <v>771</v>
      </c>
      <c r="F438" s="182" t="s">
        <v>772</v>
      </c>
      <c r="G438" s="183" t="s">
        <v>300</v>
      </c>
      <c r="H438" s="184">
        <v>1.35</v>
      </c>
      <c r="I438" s="185"/>
      <c r="J438" s="186">
        <f>ROUND(I438*H438,2)</f>
        <v>0</v>
      </c>
      <c r="K438" s="182" t="s">
        <v>190</v>
      </c>
      <c r="L438" s="40"/>
      <c r="M438" s="187" t="s">
        <v>19</v>
      </c>
      <c r="N438" s="188" t="s">
        <v>43</v>
      </c>
      <c r="O438" s="65"/>
      <c r="P438" s="189">
        <f>O438*H438</f>
        <v>0</v>
      </c>
      <c r="Q438" s="189">
        <v>0</v>
      </c>
      <c r="R438" s="189">
        <f>Q438*H438</f>
        <v>0</v>
      </c>
      <c r="S438" s="189">
        <v>0</v>
      </c>
      <c r="T438" s="19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1" t="s">
        <v>177</v>
      </c>
      <c r="AT438" s="191" t="s">
        <v>173</v>
      </c>
      <c r="AU438" s="191" t="s">
        <v>82</v>
      </c>
      <c r="AY438" s="18" t="s">
        <v>171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8" t="s">
        <v>80</v>
      </c>
      <c r="BK438" s="192">
        <f>ROUND(I438*H438,2)</f>
        <v>0</v>
      </c>
      <c r="BL438" s="18" t="s">
        <v>177</v>
      </c>
      <c r="BM438" s="191" t="s">
        <v>773</v>
      </c>
    </row>
    <row r="439" spans="1:65" s="2" customFormat="1" ht="10.199999999999999">
      <c r="A439" s="35"/>
      <c r="B439" s="36"/>
      <c r="C439" s="37"/>
      <c r="D439" s="193" t="s">
        <v>192</v>
      </c>
      <c r="E439" s="37"/>
      <c r="F439" s="194" t="s">
        <v>774</v>
      </c>
      <c r="G439" s="37"/>
      <c r="H439" s="37"/>
      <c r="I439" s="195"/>
      <c r="J439" s="37"/>
      <c r="K439" s="37"/>
      <c r="L439" s="40"/>
      <c r="M439" s="196"/>
      <c r="N439" s="197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192</v>
      </c>
      <c r="AU439" s="18" t="s">
        <v>82</v>
      </c>
    </row>
    <row r="440" spans="1:65" s="12" customFormat="1" ht="22.8" customHeight="1">
      <c r="B440" s="164"/>
      <c r="C440" s="165"/>
      <c r="D440" s="166" t="s">
        <v>71</v>
      </c>
      <c r="E440" s="178" t="s">
        <v>775</v>
      </c>
      <c r="F440" s="178" t="s">
        <v>776</v>
      </c>
      <c r="G440" s="165"/>
      <c r="H440" s="165"/>
      <c r="I440" s="168"/>
      <c r="J440" s="179">
        <f>BK440</f>
        <v>0</v>
      </c>
      <c r="K440" s="165"/>
      <c r="L440" s="170"/>
      <c r="M440" s="171"/>
      <c r="N440" s="172"/>
      <c r="O440" s="172"/>
      <c r="P440" s="173">
        <f>SUM(P441:P443)</f>
        <v>0</v>
      </c>
      <c r="Q440" s="172"/>
      <c r="R440" s="173">
        <f>SUM(R441:R443)</f>
        <v>0</v>
      </c>
      <c r="S440" s="172"/>
      <c r="T440" s="174">
        <f>SUM(T441:T443)</f>
        <v>0</v>
      </c>
      <c r="AR440" s="175" t="s">
        <v>80</v>
      </c>
      <c r="AT440" s="176" t="s">
        <v>71</v>
      </c>
      <c r="AU440" s="176" t="s">
        <v>80</v>
      </c>
      <c r="AY440" s="175" t="s">
        <v>171</v>
      </c>
      <c r="BK440" s="177">
        <f>SUM(BK441:BK443)</f>
        <v>0</v>
      </c>
    </row>
    <row r="441" spans="1:65" s="2" customFormat="1" ht="55.5" customHeight="1">
      <c r="A441" s="35"/>
      <c r="B441" s="36"/>
      <c r="C441" s="180" t="s">
        <v>777</v>
      </c>
      <c r="D441" s="180" t="s">
        <v>173</v>
      </c>
      <c r="E441" s="181" t="s">
        <v>778</v>
      </c>
      <c r="F441" s="182" t="s">
        <v>779</v>
      </c>
      <c r="G441" s="183" t="s">
        <v>300</v>
      </c>
      <c r="H441" s="184">
        <v>531.495</v>
      </c>
      <c r="I441" s="185"/>
      <c r="J441" s="186">
        <f>ROUND(I441*H441,2)</f>
        <v>0</v>
      </c>
      <c r="K441" s="182" t="s">
        <v>190</v>
      </c>
      <c r="L441" s="40"/>
      <c r="M441" s="187" t="s">
        <v>19</v>
      </c>
      <c r="N441" s="188" t="s">
        <v>43</v>
      </c>
      <c r="O441" s="65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1" t="s">
        <v>177</v>
      </c>
      <c r="AT441" s="191" t="s">
        <v>173</v>
      </c>
      <c r="AU441" s="191" t="s">
        <v>82</v>
      </c>
      <c r="AY441" s="18" t="s">
        <v>171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8" t="s">
        <v>80</v>
      </c>
      <c r="BK441" s="192">
        <f>ROUND(I441*H441,2)</f>
        <v>0</v>
      </c>
      <c r="BL441" s="18" t="s">
        <v>177</v>
      </c>
      <c r="BM441" s="191" t="s">
        <v>780</v>
      </c>
    </row>
    <row r="442" spans="1:65" s="2" customFormat="1" ht="10.199999999999999">
      <c r="A442" s="35"/>
      <c r="B442" s="36"/>
      <c r="C442" s="37"/>
      <c r="D442" s="193" t="s">
        <v>192</v>
      </c>
      <c r="E442" s="37"/>
      <c r="F442" s="194" t="s">
        <v>781</v>
      </c>
      <c r="G442" s="37"/>
      <c r="H442" s="37"/>
      <c r="I442" s="195"/>
      <c r="J442" s="37"/>
      <c r="K442" s="37"/>
      <c r="L442" s="40"/>
      <c r="M442" s="196"/>
      <c r="N442" s="197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192</v>
      </c>
      <c r="AU442" s="18" t="s">
        <v>82</v>
      </c>
    </row>
    <row r="443" spans="1:65" s="2" customFormat="1" ht="19.2">
      <c r="A443" s="35"/>
      <c r="B443" s="36"/>
      <c r="C443" s="37"/>
      <c r="D443" s="200" t="s">
        <v>233</v>
      </c>
      <c r="E443" s="37"/>
      <c r="F443" s="231" t="s">
        <v>782</v>
      </c>
      <c r="G443" s="37"/>
      <c r="H443" s="37"/>
      <c r="I443" s="195"/>
      <c r="J443" s="37"/>
      <c r="K443" s="37"/>
      <c r="L443" s="40"/>
      <c r="M443" s="196"/>
      <c r="N443" s="197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233</v>
      </c>
      <c r="AU443" s="18" t="s">
        <v>82</v>
      </c>
    </row>
    <row r="444" spans="1:65" s="12" customFormat="1" ht="25.95" customHeight="1">
      <c r="B444" s="164"/>
      <c r="C444" s="165"/>
      <c r="D444" s="166" t="s">
        <v>71</v>
      </c>
      <c r="E444" s="167" t="s">
        <v>783</v>
      </c>
      <c r="F444" s="167" t="s">
        <v>784</v>
      </c>
      <c r="G444" s="165"/>
      <c r="H444" s="165"/>
      <c r="I444" s="168"/>
      <c r="J444" s="169">
        <f>BK444</f>
        <v>0</v>
      </c>
      <c r="K444" s="165"/>
      <c r="L444" s="170"/>
      <c r="M444" s="171"/>
      <c r="N444" s="172"/>
      <c r="O444" s="172"/>
      <c r="P444" s="173">
        <f>P445+P489+P530+P584+P781+P866+P892+P969+P984+P1032+P1070+P1092</f>
        <v>0</v>
      </c>
      <c r="Q444" s="172"/>
      <c r="R444" s="173">
        <f>R445+R489+R530+R584+R781+R866+R892+R969+R984+R1032+R1070+R1092</f>
        <v>46.295602908631828</v>
      </c>
      <c r="S444" s="172"/>
      <c r="T444" s="174">
        <f>T445+T489+T530+T584+T781+T866+T892+T969+T984+T1032+T1070+T1092</f>
        <v>1.4317190331666627E-4</v>
      </c>
      <c r="AR444" s="175" t="s">
        <v>82</v>
      </c>
      <c r="AT444" s="176" t="s">
        <v>71</v>
      </c>
      <c r="AU444" s="176" t="s">
        <v>72</v>
      </c>
      <c r="AY444" s="175" t="s">
        <v>171</v>
      </c>
      <c r="BK444" s="177">
        <f>BK445+BK489+BK530+BK584+BK781+BK866+BK892+BK969+BK984+BK1032+BK1070+BK1092</f>
        <v>0</v>
      </c>
    </row>
    <row r="445" spans="1:65" s="12" customFormat="1" ht="22.8" customHeight="1">
      <c r="B445" s="164"/>
      <c r="C445" s="165"/>
      <c r="D445" s="166" t="s">
        <v>71</v>
      </c>
      <c r="E445" s="178" t="s">
        <v>785</v>
      </c>
      <c r="F445" s="178" t="s">
        <v>786</v>
      </c>
      <c r="G445" s="165"/>
      <c r="H445" s="165"/>
      <c r="I445" s="168"/>
      <c r="J445" s="179">
        <f>BK445</f>
        <v>0</v>
      </c>
      <c r="K445" s="165"/>
      <c r="L445" s="170"/>
      <c r="M445" s="171"/>
      <c r="N445" s="172"/>
      <c r="O445" s="172"/>
      <c r="P445" s="173">
        <f>SUM(P446:P488)</f>
        <v>0</v>
      </c>
      <c r="Q445" s="172"/>
      <c r="R445" s="173">
        <f>SUM(R446:R488)</f>
        <v>1.6090861599999997</v>
      </c>
      <c r="S445" s="172"/>
      <c r="T445" s="174">
        <f>SUM(T446:T488)</f>
        <v>0</v>
      </c>
      <c r="AR445" s="175" t="s">
        <v>82</v>
      </c>
      <c r="AT445" s="176" t="s">
        <v>71</v>
      </c>
      <c r="AU445" s="176" t="s">
        <v>80</v>
      </c>
      <c r="AY445" s="175" t="s">
        <v>171</v>
      </c>
      <c r="BK445" s="177">
        <f>SUM(BK446:BK488)</f>
        <v>0</v>
      </c>
    </row>
    <row r="446" spans="1:65" s="2" customFormat="1" ht="37.799999999999997" customHeight="1">
      <c r="A446" s="35"/>
      <c r="B446" s="36"/>
      <c r="C446" s="180" t="s">
        <v>787</v>
      </c>
      <c r="D446" s="180" t="s">
        <v>173</v>
      </c>
      <c r="E446" s="181" t="s">
        <v>788</v>
      </c>
      <c r="F446" s="182" t="s">
        <v>789</v>
      </c>
      <c r="G446" s="183" t="s">
        <v>197</v>
      </c>
      <c r="H446" s="184">
        <v>137.96600000000001</v>
      </c>
      <c r="I446" s="185"/>
      <c r="J446" s="186">
        <f>ROUND(I446*H446,2)</f>
        <v>0</v>
      </c>
      <c r="K446" s="182" t="s">
        <v>190</v>
      </c>
      <c r="L446" s="40"/>
      <c r="M446" s="187" t="s">
        <v>19</v>
      </c>
      <c r="N446" s="188" t="s">
        <v>43</v>
      </c>
      <c r="O446" s="65"/>
      <c r="P446" s="189">
        <f>O446*H446</f>
        <v>0</v>
      </c>
      <c r="Q446" s="189">
        <v>0</v>
      </c>
      <c r="R446" s="189">
        <f>Q446*H446</f>
        <v>0</v>
      </c>
      <c r="S446" s="189">
        <v>0</v>
      </c>
      <c r="T446" s="19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1" t="s">
        <v>260</v>
      </c>
      <c r="AT446" s="191" t="s">
        <v>173</v>
      </c>
      <c r="AU446" s="191" t="s">
        <v>82</v>
      </c>
      <c r="AY446" s="18" t="s">
        <v>171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8" t="s">
        <v>80</v>
      </c>
      <c r="BK446" s="192">
        <f>ROUND(I446*H446,2)</f>
        <v>0</v>
      </c>
      <c r="BL446" s="18" t="s">
        <v>260</v>
      </c>
      <c r="BM446" s="191" t="s">
        <v>790</v>
      </c>
    </row>
    <row r="447" spans="1:65" s="2" customFormat="1" ht="10.199999999999999">
      <c r="A447" s="35"/>
      <c r="B447" s="36"/>
      <c r="C447" s="37"/>
      <c r="D447" s="193" t="s">
        <v>192</v>
      </c>
      <c r="E447" s="37"/>
      <c r="F447" s="194" t="s">
        <v>791</v>
      </c>
      <c r="G447" s="37"/>
      <c r="H447" s="37"/>
      <c r="I447" s="195"/>
      <c r="J447" s="37"/>
      <c r="K447" s="37"/>
      <c r="L447" s="40"/>
      <c r="M447" s="196"/>
      <c r="N447" s="197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192</v>
      </c>
      <c r="AU447" s="18" t="s">
        <v>82</v>
      </c>
    </row>
    <row r="448" spans="1:65" s="14" customFormat="1" ht="10.199999999999999">
      <c r="B448" s="209"/>
      <c r="C448" s="210"/>
      <c r="D448" s="200" t="s">
        <v>205</v>
      </c>
      <c r="E448" s="211" t="s">
        <v>19</v>
      </c>
      <c r="F448" s="212" t="s">
        <v>792</v>
      </c>
      <c r="G448" s="210"/>
      <c r="H448" s="213">
        <v>137.96600000000001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205</v>
      </c>
      <c r="AU448" s="219" t="s">
        <v>82</v>
      </c>
      <c r="AV448" s="14" t="s">
        <v>82</v>
      </c>
      <c r="AW448" s="14" t="s">
        <v>33</v>
      </c>
      <c r="AX448" s="14" t="s">
        <v>72</v>
      </c>
      <c r="AY448" s="219" t="s">
        <v>171</v>
      </c>
    </row>
    <row r="449" spans="1:65" s="15" customFormat="1" ht="10.199999999999999">
      <c r="B449" s="220"/>
      <c r="C449" s="221"/>
      <c r="D449" s="200" t="s">
        <v>205</v>
      </c>
      <c r="E449" s="222" t="s">
        <v>19</v>
      </c>
      <c r="F449" s="223" t="s">
        <v>208</v>
      </c>
      <c r="G449" s="221"/>
      <c r="H449" s="224">
        <v>137.96600000000001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205</v>
      </c>
      <c r="AU449" s="230" t="s">
        <v>82</v>
      </c>
      <c r="AV449" s="15" t="s">
        <v>177</v>
      </c>
      <c r="AW449" s="15" t="s">
        <v>33</v>
      </c>
      <c r="AX449" s="15" t="s">
        <v>80</v>
      </c>
      <c r="AY449" s="230" t="s">
        <v>171</v>
      </c>
    </row>
    <row r="450" spans="1:65" s="2" customFormat="1" ht="16.5" customHeight="1">
      <c r="A450" s="35"/>
      <c r="B450" s="36"/>
      <c r="C450" s="232" t="s">
        <v>793</v>
      </c>
      <c r="D450" s="232" t="s">
        <v>315</v>
      </c>
      <c r="E450" s="233" t="s">
        <v>794</v>
      </c>
      <c r="F450" s="234" t="s">
        <v>795</v>
      </c>
      <c r="G450" s="235" t="s">
        <v>300</v>
      </c>
      <c r="H450" s="236">
        <v>0.13800000000000001</v>
      </c>
      <c r="I450" s="237"/>
      <c r="J450" s="238">
        <f>ROUND(I450*H450,2)</f>
        <v>0</v>
      </c>
      <c r="K450" s="234" t="s">
        <v>190</v>
      </c>
      <c r="L450" s="239"/>
      <c r="M450" s="240" t="s">
        <v>19</v>
      </c>
      <c r="N450" s="241" t="s">
        <v>43</v>
      </c>
      <c r="O450" s="65"/>
      <c r="P450" s="189">
        <f>O450*H450</f>
        <v>0</v>
      </c>
      <c r="Q450" s="189">
        <v>1</v>
      </c>
      <c r="R450" s="189">
        <f>Q450*H450</f>
        <v>0.13800000000000001</v>
      </c>
      <c r="S450" s="189">
        <v>0</v>
      </c>
      <c r="T450" s="190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1" t="s">
        <v>362</v>
      </c>
      <c r="AT450" s="191" t="s">
        <v>315</v>
      </c>
      <c r="AU450" s="191" t="s">
        <v>82</v>
      </c>
      <c r="AY450" s="18" t="s">
        <v>171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8" t="s">
        <v>80</v>
      </c>
      <c r="BK450" s="192">
        <f>ROUND(I450*H450,2)</f>
        <v>0</v>
      </c>
      <c r="BL450" s="18" t="s">
        <v>260</v>
      </c>
      <c r="BM450" s="191" t="s">
        <v>796</v>
      </c>
    </row>
    <row r="451" spans="1:65" s="14" customFormat="1" ht="10.199999999999999">
      <c r="B451" s="209"/>
      <c r="C451" s="210"/>
      <c r="D451" s="200" t="s">
        <v>205</v>
      </c>
      <c r="E451" s="211" t="s">
        <v>19</v>
      </c>
      <c r="F451" s="212" t="s">
        <v>797</v>
      </c>
      <c r="G451" s="210"/>
      <c r="H451" s="213">
        <v>0.13800000000000001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205</v>
      </c>
      <c r="AU451" s="219" t="s">
        <v>82</v>
      </c>
      <c r="AV451" s="14" t="s">
        <v>82</v>
      </c>
      <c r="AW451" s="14" t="s">
        <v>33</v>
      </c>
      <c r="AX451" s="14" t="s">
        <v>80</v>
      </c>
      <c r="AY451" s="219" t="s">
        <v>171</v>
      </c>
    </row>
    <row r="452" spans="1:65" s="2" customFormat="1" ht="33" customHeight="1">
      <c r="A452" s="35"/>
      <c r="B452" s="36"/>
      <c r="C452" s="180" t="s">
        <v>798</v>
      </c>
      <c r="D452" s="180" t="s">
        <v>173</v>
      </c>
      <c r="E452" s="181" t="s">
        <v>799</v>
      </c>
      <c r="F452" s="182" t="s">
        <v>800</v>
      </c>
      <c r="G452" s="183" t="s">
        <v>197</v>
      </c>
      <c r="H452" s="184">
        <v>59.183999999999997</v>
      </c>
      <c r="I452" s="185"/>
      <c r="J452" s="186">
        <f>ROUND(I452*H452,2)</f>
        <v>0</v>
      </c>
      <c r="K452" s="182" t="s">
        <v>190</v>
      </c>
      <c r="L452" s="40"/>
      <c r="M452" s="187" t="s">
        <v>19</v>
      </c>
      <c r="N452" s="188" t="s">
        <v>43</v>
      </c>
      <c r="O452" s="65"/>
      <c r="P452" s="189">
        <f>O452*H452</f>
        <v>0</v>
      </c>
      <c r="Q452" s="189">
        <v>0</v>
      </c>
      <c r="R452" s="189">
        <f>Q452*H452</f>
        <v>0</v>
      </c>
      <c r="S452" s="189">
        <v>0</v>
      </c>
      <c r="T452" s="190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1" t="s">
        <v>260</v>
      </c>
      <c r="AT452" s="191" t="s">
        <v>173</v>
      </c>
      <c r="AU452" s="191" t="s">
        <v>82</v>
      </c>
      <c r="AY452" s="18" t="s">
        <v>171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8" t="s">
        <v>80</v>
      </c>
      <c r="BK452" s="192">
        <f>ROUND(I452*H452,2)</f>
        <v>0</v>
      </c>
      <c r="BL452" s="18" t="s">
        <v>260</v>
      </c>
      <c r="BM452" s="191" t="s">
        <v>801</v>
      </c>
    </row>
    <row r="453" spans="1:65" s="2" customFormat="1" ht="10.199999999999999">
      <c r="A453" s="35"/>
      <c r="B453" s="36"/>
      <c r="C453" s="37"/>
      <c r="D453" s="193" t="s">
        <v>192</v>
      </c>
      <c r="E453" s="37"/>
      <c r="F453" s="194" t="s">
        <v>802</v>
      </c>
      <c r="G453" s="37"/>
      <c r="H453" s="37"/>
      <c r="I453" s="195"/>
      <c r="J453" s="37"/>
      <c r="K453" s="37"/>
      <c r="L453" s="40"/>
      <c r="M453" s="196"/>
      <c r="N453" s="197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192</v>
      </c>
      <c r="AU453" s="18" t="s">
        <v>82</v>
      </c>
    </row>
    <row r="454" spans="1:65" s="14" customFormat="1" ht="10.199999999999999">
      <c r="B454" s="209"/>
      <c r="C454" s="210"/>
      <c r="D454" s="200" t="s">
        <v>205</v>
      </c>
      <c r="E454" s="211" t="s">
        <v>19</v>
      </c>
      <c r="F454" s="212" t="s">
        <v>803</v>
      </c>
      <c r="G454" s="210"/>
      <c r="H454" s="213">
        <v>59.183999999999997</v>
      </c>
      <c r="I454" s="214"/>
      <c r="J454" s="210"/>
      <c r="K454" s="210"/>
      <c r="L454" s="215"/>
      <c r="M454" s="216"/>
      <c r="N454" s="217"/>
      <c r="O454" s="217"/>
      <c r="P454" s="217"/>
      <c r="Q454" s="217"/>
      <c r="R454" s="217"/>
      <c r="S454" s="217"/>
      <c r="T454" s="218"/>
      <c r="AT454" s="219" t="s">
        <v>205</v>
      </c>
      <c r="AU454" s="219" t="s">
        <v>82</v>
      </c>
      <c r="AV454" s="14" t="s">
        <v>82</v>
      </c>
      <c r="AW454" s="14" t="s">
        <v>33</v>
      </c>
      <c r="AX454" s="14" t="s">
        <v>80</v>
      </c>
      <c r="AY454" s="219" t="s">
        <v>171</v>
      </c>
    </row>
    <row r="455" spans="1:65" s="2" customFormat="1" ht="16.5" customHeight="1">
      <c r="A455" s="35"/>
      <c r="B455" s="36"/>
      <c r="C455" s="232" t="s">
        <v>804</v>
      </c>
      <c r="D455" s="232" t="s">
        <v>315</v>
      </c>
      <c r="E455" s="233" t="s">
        <v>794</v>
      </c>
      <c r="F455" s="234" t="s">
        <v>795</v>
      </c>
      <c r="G455" s="235" t="s">
        <v>300</v>
      </c>
      <c r="H455" s="236">
        <v>7.0999999999999994E-2</v>
      </c>
      <c r="I455" s="237"/>
      <c r="J455" s="238">
        <f>ROUND(I455*H455,2)</f>
        <v>0</v>
      </c>
      <c r="K455" s="234" t="s">
        <v>190</v>
      </c>
      <c r="L455" s="239"/>
      <c r="M455" s="240" t="s">
        <v>19</v>
      </c>
      <c r="N455" s="241" t="s">
        <v>43</v>
      </c>
      <c r="O455" s="65"/>
      <c r="P455" s="189">
        <f>O455*H455</f>
        <v>0</v>
      </c>
      <c r="Q455" s="189">
        <v>1</v>
      </c>
      <c r="R455" s="189">
        <f>Q455*H455</f>
        <v>7.0999999999999994E-2</v>
      </c>
      <c r="S455" s="189">
        <v>0</v>
      </c>
      <c r="T455" s="19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91" t="s">
        <v>362</v>
      </c>
      <c r="AT455" s="191" t="s">
        <v>315</v>
      </c>
      <c r="AU455" s="191" t="s">
        <v>82</v>
      </c>
      <c r="AY455" s="18" t="s">
        <v>171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8" t="s">
        <v>80</v>
      </c>
      <c r="BK455" s="192">
        <f>ROUND(I455*H455,2)</f>
        <v>0</v>
      </c>
      <c r="BL455" s="18" t="s">
        <v>260</v>
      </c>
      <c r="BM455" s="191" t="s">
        <v>805</v>
      </c>
    </row>
    <row r="456" spans="1:65" s="14" customFormat="1" ht="10.199999999999999">
      <c r="B456" s="209"/>
      <c r="C456" s="210"/>
      <c r="D456" s="200" t="s">
        <v>205</v>
      </c>
      <c r="E456" s="211" t="s">
        <v>19</v>
      </c>
      <c r="F456" s="212" t="s">
        <v>806</v>
      </c>
      <c r="G456" s="210"/>
      <c r="H456" s="213">
        <v>7.0999999999999994E-2</v>
      </c>
      <c r="I456" s="214"/>
      <c r="J456" s="210"/>
      <c r="K456" s="210"/>
      <c r="L456" s="215"/>
      <c r="M456" s="216"/>
      <c r="N456" s="217"/>
      <c r="O456" s="217"/>
      <c r="P456" s="217"/>
      <c r="Q456" s="217"/>
      <c r="R456" s="217"/>
      <c r="S456" s="217"/>
      <c r="T456" s="218"/>
      <c r="AT456" s="219" t="s">
        <v>205</v>
      </c>
      <c r="AU456" s="219" t="s">
        <v>82</v>
      </c>
      <c r="AV456" s="14" t="s">
        <v>82</v>
      </c>
      <c r="AW456" s="14" t="s">
        <v>33</v>
      </c>
      <c r="AX456" s="14" t="s">
        <v>80</v>
      </c>
      <c r="AY456" s="219" t="s">
        <v>171</v>
      </c>
    </row>
    <row r="457" spans="1:65" s="2" customFormat="1" ht="24.15" customHeight="1">
      <c r="A457" s="35"/>
      <c r="B457" s="36"/>
      <c r="C457" s="180" t="s">
        <v>807</v>
      </c>
      <c r="D457" s="180" t="s">
        <v>173</v>
      </c>
      <c r="E457" s="181" t="s">
        <v>808</v>
      </c>
      <c r="F457" s="182" t="s">
        <v>809</v>
      </c>
      <c r="G457" s="183" t="s">
        <v>197</v>
      </c>
      <c r="H457" s="184">
        <v>137.96600000000001</v>
      </c>
      <c r="I457" s="185"/>
      <c r="J457" s="186">
        <f>ROUND(I457*H457,2)</f>
        <v>0</v>
      </c>
      <c r="K457" s="182" t="s">
        <v>190</v>
      </c>
      <c r="L457" s="40"/>
      <c r="M457" s="187" t="s">
        <v>19</v>
      </c>
      <c r="N457" s="188" t="s">
        <v>43</v>
      </c>
      <c r="O457" s="65"/>
      <c r="P457" s="189">
        <f>O457*H457</f>
        <v>0</v>
      </c>
      <c r="Q457" s="189">
        <v>4.0000000000000002E-4</v>
      </c>
      <c r="R457" s="189">
        <f>Q457*H457</f>
        <v>5.5186400000000004E-2</v>
      </c>
      <c r="S457" s="189">
        <v>0</v>
      </c>
      <c r="T457" s="190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91" t="s">
        <v>260</v>
      </c>
      <c r="AT457" s="191" t="s">
        <v>173</v>
      </c>
      <c r="AU457" s="191" t="s">
        <v>82</v>
      </c>
      <c r="AY457" s="18" t="s">
        <v>171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8" t="s">
        <v>80</v>
      </c>
      <c r="BK457" s="192">
        <f>ROUND(I457*H457,2)</f>
        <v>0</v>
      </c>
      <c r="BL457" s="18" t="s">
        <v>260</v>
      </c>
      <c r="BM457" s="191" t="s">
        <v>810</v>
      </c>
    </row>
    <row r="458" spans="1:65" s="2" customFormat="1" ht="10.199999999999999">
      <c r="A458" s="35"/>
      <c r="B458" s="36"/>
      <c r="C458" s="37"/>
      <c r="D458" s="193" t="s">
        <v>192</v>
      </c>
      <c r="E458" s="37"/>
      <c r="F458" s="194" t="s">
        <v>811</v>
      </c>
      <c r="G458" s="37"/>
      <c r="H458" s="37"/>
      <c r="I458" s="195"/>
      <c r="J458" s="37"/>
      <c r="K458" s="37"/>
      <c r="L458" s="40"/>
      <c r="M458" s="196"/>
      <c r="N458" s="197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192</v>
      </c>
      <c r="AU458" s="18" t="s">
        <v>82</v>
      </c>
    </row>
    <row r="459" spans="1:65" s="14" customFormat="1" ht="10.199999999999999">
      <c r="B459" s="209"/>
      <c r="C459" s="210"/>
      <c r="D459" s="200" t="s">
        <v>205</v>
      </c>
      <c r="E459" s="211" t="s">
        <v>19</v>
      </c>
      <c r="F459" s="212" t="s">
        <v>792</v>
      </c>
      <c r="G459" s="210"/>
      <c r="H459" s="213">
        <v>137.96600000000001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205</v>
      </c>
      <c r="AU459" s="219" t="s">
        <v>82</v>
      </c>
      <c r="AV459" s="14" t="s">
        <v>82</v>
      </c>
      <c r="AW459" s="14" t="s">
        <v>33</v>
      </c>
      <c r="AX459" s="14" t="s">
        <v>72</v>
      </c>
      <c r="AY459" s="219" t="s">
        <v>171</v>
      </c>
    </row>
    <row r="460" spans="1:65" s="15" customFormat="1" ht="10.199999999999999">
      <c r="B460" s="220"/>
      <c r="C460" s="221"/>
      <c r="D460" s="200" t="s">
        <v>205</v>
      </c>
      <c r="E460" s="222" t="s">
        <v>19</v>
      </c>
      <c r="F460" s="223" t="s">
        <v>208</v>
      </c>
      <c r="G460" s="221"/>
      <c r="H460" s="224">
        <v>137.96600000000001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205</v>
      </c>
      <c r="AU460" s="230" t="s">
        <v>82</v>
      </c>
      <c r="AV460" s="15" t="s">
        <v>177</v>
      </c>
      <c r="AW460" s="15" t="s">
        <v>33</v>
      </c>
      <c r="AX460" s="15" t="s">
        <v>80</v>
      </c>
      <c r="AY460" s="230" t="s">
        <v>171</v>
      </c>
    </row>
    <row r="461" spans="1:65" s="2" customFormat="1" ht="49.05" customHeight="1">
      <c r="A461" s="35"/>
      <c r="B461" s="36"/>
      <c r="C461" s="232" t="s">
        <v>812</v>
      </c>
      <c r="D461" s="232" t="s">
        <v>315</v>
      </c>
      <c r="E461" s="233" t="s">
        <v>813</v>
      </c>
      <c r="F461" s="234" t="s">
        <v>814</v>
      </c>
      <c r="G461" s="235" t="s">
        <v>197</v>
      </c>
      <c r="H461" s="236">
        <v>158.661</v>
      </c>
      <c r="I461" s="237"/>
      <c r="J461" s="238">
        <f>ROUND(I461*H461,2)</f>
        <v>0</v>
      </c>
      <c r="K461" s="234" t="s">
        <v>190</v>
      </c>
      <c r="L461" s="239"/>
      <c r="M461" s="240" t="s">
        <v>19</v>
      </c>
      <c r="N461" s="241" t="s">
        <v>43</v>
      </c>
      <c r="O461" s="65"/>
      <c r="P461" s="189">
        <f>O461*H461</f>
        <v>0</v>
      </c>
      <c r="Q461" s="189">
        <v>5.4000000000000003E-3</v>
      </c>
      <c r="R461" s="189">
        <f>Q461*H461</f>
        <v>0.85676940000000001</v>
      </c>
      <c r="S461" s="189">
        <v>0</v>
      </c>
      <c r="T461" s="190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91" t="s">
        <v>362</v>
      </c>
      <c r="AT461" s="191" t="s">
        <v>315</v>
      </c>
      <c r="AU461" s="191" t="s">
        <v>82</v>
      </c>
      <c r="AY461" s="18" t="s">
        <v>171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8" t="s">
        <v>80</v>
      </c>
      <c r="BK461" s="192">
        <f>ROUND(I461*H461,2)</f>
        <v>0</v>
      </c>
      <c r="BL461" s="18" t="s">
        <v>260</v>
      </c>
      <c r="BM461" s="191" t="s">
        <v>815</v>
      </c>
    </row>
    <row r="462" spans="1:65" s="14" customFormat="1" ht="10.199999999999999">
      <c r="B462" s="209"/>
      <c r="C462" s="210"/>
      <c r="D462" s="200" t="s">
        <v>205</v>
      </c>
      <c r="E462" s="211" t="s">
        <v>19</v>
      </c>
      <c r="F462" s="212" t="s">
        <v>816</v>
      </c>
      <c r="G462" s="210"/>
      <c r="H462" s="213">
        <v>158.661</v>
      </c>
      <c r="I462" s="214"/>
      <c r="J462" s="210"/>
      <c r="K462" s="210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205</v>
      </c>
      <c r="AU462" s="219" t="s">
        <v>82</v>
      </c>
      <c r="AV462" s="14" t="s">
        <v>82</v>
      </c>
      <c r="AW462" s="14" t="s">
        <v>33</v>
      </c>
      <c r="AX462" s="14" t="s">
        <v>72</v>
      </c>
      <c r="AY462" s="219" t="s">
        <v>171</v>
      </c>
    </row>
    <row r="463" spans="1:65" s="15" customFormat="1" ht="10.199999999999999">
      <c r="B463" s="220"/>
      <c r="C463" s="221"/>
      <c r="D463" s="200" t="s">
        <v>205</v>
      </c>
      <c r="E463" s="222" t="s">
        <v>19</v>
      </c>
      <c r="F463" s="223" t="s">
        <v>208</v>
      </c>
      <c r="G463" s="221"/>
      <c r="H463" s="224">
        <v>158.661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205</v>
      </c>
      <c r="AU463" s="230" t="s">
        <v>82</v>
      </c>
      <c r="AV463" s="15" t="s">
        <v>177</v>
      </c>
      <c r="AW463" s="15" t="s">
        <v>33</v>
      </c>
      <c r="AX463" s="15" t="s">
        <v>80</v>
      </c>
      <c r="AY463" s="230" t="s">
        <v>171</v>
      </c>
    </row>
    <row r="464" spans="1:65" s="2" customFormat="1" ht="44.25" customHeight="1">
      <c r="A464" s="35"/>
      <c r="B464" s="36"/>
      <c r="C464" s="180" t="s">
        <v>817</v>
      </c>
      <c r="D464" s="180" t="s">
        <v>173</v>
      </c>
      <c r="E464" s="181" t="s">
        <v>818</v>
      </c>
      <c r="F464" s="182" t="s">
        <v>819</v>
      </c>
      <c r="G464" s="183" t="s">
        <v>197</v>
      </c>
      <c r="H464" s="184">
        <v>9.8640000000000008</v>
      </c>
      <c r="I464" s="185"/>
      <c r="J464" s="186">
        <f>ROUND(I464*H464,2)</f>
        <v>0</v>
      </c>
      <c r="K464" s="182" t="s">
        <v>190</v>
      </c>
      <c r="L464" s="40"/>
      <c r="M464" s="187" t="s">
        <v>19</v>
      </c>
      <c r="N464" s="188" t="s">
        <v>43</v>
      </c>
      <c r="O464" s="65"/>
      <c r="P464" s="189">
        <f>O464*H464</f>
        <v>0</v>
      </c>
      <c r="Q464" s="189">
        <v>4.0000000000000001E-3</v>
      </c>
      <c r="R464" s="189">
        <f>Q464*H464</f>
        <v>3.9456000000000005E-2</v>
      </c>
      <c r="S464" s="189">
        <v>0</v>
      </c>
      <c r="T464" s="19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91" t="s">
        <v>260</v>
      </c>
      <c r="AT464" s="191" t="s">
        <v>173</v>
      </c>
      <c r="AU464" s="191" t="s">
        <v>82</v>
      </c>
      <c r="AY464" s="18" t="s">
        <v>171</v>
      </c>
      <c r="BE464" s="192">
        <f>IF(N464="základní",J464,0)</f>
        <v>0</v>
      </c>
      <c r="BF464" s="192">
        <f>IF(N464="snížená",J464,0)</f>
        <v>0</v>
      </c>
      <c r="BG464" s="192">
        <f>IF(N464="zákl. přenesená",J464,0)</f>
        <v>0</v>
      </c>
      <c r="BH464" s="192">
        <f>IF(N464="sníž. přenesená",J464,0)</f>
        <v>0</v>
      </c>
      <c r="BI464" s="192">
        <f>IF(N464="nulová",J464,0)</f>
        <v>0</v>
      </c>
      <c r="BJ464" s="18" t="s">
        <v>80</v>
      </c>
      <c r="BK464" s="192">
        <f>ROUND(I464*H464,2)</f>
        <v>0</v>
      </c>
      <c r="BL464" s="18" t="s">
        <v>260</v>
      </c>
      <c r="BM464" s="191" t="s">
        <v>820</v>
      </c>
    </row>
    <row r="465" spans="1:65" s="2" customFormat="1" ht="10.199999999999999">
      <c r="A465" s="35"/>
      <c r="B465" s="36"/>
      <c r="C465" s="37"/>
      <c r="D465" s="193" t="s">
        <v>192</v>
      </c>
      <c r="E465" s="37"/>
      <c r="F465" s="194" t="s">
        <v>821</v>
      </c>
      <c r="G465" s="37"/>
      <c r="H465" s="37"/>
      <c r="I465" s="195"/>
      <c r="J465" s="37"/>
      <c r="K465" s="37"/>
      <c r="L465" s="40"/>
      <c r="M465" s="196"/>
      <c r="N465" s="197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192</v>
      </c>
      <c r="AU465" s="18" t="s">
        <v>82</v>
      </c>
    </row>
    <row r="466" spans="1:65" s="13" customFormat="1" ht="10.199999999999999">
      <c r="B466" s="198"/>
      <c r="C466" s="199"/>
      <c r="D466" s="200" t="s">
        <v>205</v>
      </c>
      <c r="E466" s="201" t="s">
        <v>19</v>
      </c>
      <c r="F466" s="202" t="s">
        <v>822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205</v>
      </c>
      <c r="AU466" s="208" t="s">
        <v>82</v>
      </c>
      <c r="AV466" s="13" t="s">
        <v>80</v>
      </c>
      <c r="AW466" s="13" t="s">
        <v>33</v>
      </c>
      <c r="AX466" s="13" t="s">
        <v>72</v>
      </c>
      <c r="AY466" s="208" t="s">
        <v>171</v>
      </c>
    </row>
    <row r="467" spans="1:65" s="14" customFormat="1" ht="10.199999999999999">
      <c r="B467" s="209"/>
      <c r="C467" s="210"/>
      <c r="D467" s="200" t="s">
        <v>205</v>
      </c>
      <c r="E467" s="211" t="s">
        <v>19</v>
      </c>
      <c r="F467" s="212" t="s">
        <v>823</v>
      </c>
      <c r="G467" s="210"/>
      <c r="H467" s="213">
        <v>9.8640000000000008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205</v>
      </c>
      <c r="AU467" s="219" t="s">
        <v>82</v>
      </c>
      <c r="AV467" s="14" t="s">
        <v>82</v>
      </c>
      <c r="AW467" s="14" t="s">
        <v>33</v>
      </c>
      <c r="AX467" s="14" t="s">
        <v>72</v>
      </c>
      <c r="AY467" s="219" t="s">
        <v>171</v>
      </c>
    </row>
    <row r="468" spans="1:65" s="15" customFormat="1" ht="10.199999999999999">
      <c r="B468" s="220"/>
      <c r="C468" s="221"/>
      <c r="D468" s="200" t="s">
        <v>205</v>
      </c>
      <c r="E468" s="222" t="s">
        <v>19</v>
      </c>
      <c r="F468" s="223" t="s">
        <v>208</v>
      </c>
      <c r="G468" s="221"/>
      <c r="H468" s="224">
        <v>9.8640000000000008</v>
      </c>
      <c r="I468" s="225"/>
      <c r="J468" s="221"/>
      <c r="K468" s="221"/>
      <c r="L468" s="226"/>
      <c r="M468" s="227"/>
      <c r="N468" s="228"/>
      <c r="O468" s="228"/>
      <c r="P468" s="228"/>
      <c r="Q468" s="228"/>
      <c r="R468" s="228"/>
      <c r="S468" s="228"/>
      <c r="T468" s="229"/>
      <c r="AT468" s="230" t="s">
        <v>205</v>
      </c>
      <c r="AU468" s="230" t="s">
        <v>82</v>
      </c>
      <c r="AV468" s="15" t="s">
        <v>177</v>
      </c>
      <c r="AW468" s="15" t="s">
        <v>33</v>
      </c>
      <c r="AX468" s="15" t="s">
        <v>80</v>
      </c>
      <c r="AY468" s="230" t="s">
        <v>171</v>
      </c>
    </row>
    <row r="469" spans="1:65" s="2" customFormat="1" ht="24.15" customHeight="1">
      <c r="A469" s="35"/>
      <c r="B469" s="36"/>
      <c r="C469" s="180" t="s">
        <v>824</v>
      </c>
      <c r="D469" s="180" t="s">
        <v>173</v>
      </c>
      <c r="E469" s="181" t="s">
        <v>825</v>
      </c>
      <c r="F469" s="182" t="s">
        <v>826</v>
      </c>
      <c r="G469" s="183" t="s">
        <v>197</v>
      </c>
      <c r="H469" s="184">
        <v>59.183999999999997</v>
      </c>
      <c r="I469" s="185"/>
      <c r="J469" s="186">
        <f>ROUND(I469*H469,2)</f>
        <v>0</v>
      </c>
      <c r="K469" s="182" t="s">
        <v>190</v>
      </c>
      <c r="L469" s="40"/>
      <c r="M469" s="187" t="s">
        <v>19</v>
      </c>
      <c r="N469" s="188" t="s">
        <v>43</v>
      </c>
      <c r="O469" s="65"/>
      <c r="P469" s="189">
        <f>O469*H469</f>
        <v>0</v>
      </c>
      <c r="Q469" s="189">
        <v>4.0000000000000002E-4</v>
      </c>
      <c r="R469" s="189">
        <f>Q469*H469</f>
        <v>2.36736E-2</v>
      </c>
      <c r="S469" s="189">
        <v>0</v>
      </c>
      <c r="T469" s="19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91" t="s">
        <v>260</v>
      </c>
      <c r="AT469" s="191" t="s">
        <v>173</v>
      </c>
      <c r="AU469" s="191" t="s">
        <v>82</v>
      </c>
      <c r="AY469" s="18" t="s">
        <v>171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8" t="s">
        <v>80</v>
      </c>
      <c r="BK469" s="192">
        <f>ROUND(I469*H469,2)</f>
        <v>0</v>
      </c>
      <c r="BL469" s="18" t="s">
        <v>260</v>
      </c>
      <c r="BM469" s="191" t="s">
        <v>827</v>
      </c>
    </row>
    <row r="470" spans="1:65" s="2" customFormat="1" ht="10.199999999999999">
      <c r="A470" s="35"/>
      <c r="B470" s="36"/>
      <c r="C470" s="37"/>
      <c r="D470" s="193" t="s">
        <v>192</v>
      </c>
      <c r="E470" s="37"/>
      <c r="F470" s="194" t="s">
        <v>828</v>
      </c>
      <c r="G470" s="37"/>
      <c r="H470" s="37"/>
      <c r="I470" s="195"/>
      <c r="J470" s="37"/>
      <c r="K470" s="37"/>
      <c r="L470" s="40"/>
      <c r="M470" s="196"/>
      <c r="N470" s="197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192</v>
      </c>
      <c r="AU470" s="18" t="s">
        <v>82</v>
      </c>
    </row>
    <row r="471" spans="1:65" s="2" customFormat="1" ht="49.05" customHeight="1">
      <c r="A471" s="35"/>
      <c r="B471" s="36"/>
      <c r="C471" s="232" t="s">
        <v>829</v>
      </c>
      <c r="D471" s="232" t="s">
        <v>315</v>
      </c>
      <c r="E471" s="233" t="s">
        <v>813</v>
      </c>
      <c r="F471" s="234" t="s">
        <v>814</v>
      </c>
      <c r="G471" s="235" t="s">
        <v>197</v>
      </c>
      <c r="H471" s="236">
        <v>71.021000000000001</v>
      </c>
      <c r="I471" s="237"/>
      <c r="J471" s="238">
        <f>ROUND(I471*H471,2)</f>
        <v>0</v>
      </c>
      <c r="K471" s="234" t="s">
        <v>190</v>
      </c>
      <c r="L471" s="239"/>
      <c r="M471" s="240" t="s">
        <v>19</v>
      </c>
      <c r="N471" s="241" t="s">
        <v>43</v>
      </c>
      <c r="O471" s="65"/>
      <c r="P471" s="189">
        <f>O471*H471</f>
        <v>0</v>
      </c>
      <c r="Q471" s="189">
        <v>5.4000000000000003E-3</v>
      </c>
      <c r="R471" s="189">
        <f>Q471*H471</f>
        <v>0.3835134</v>
      </c>
      <c r="S471" s="189">
        <v>0</v>
      </c>
      <c r="T471" s="190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91" t="s">
        <v>362</v>
      </c>
      <c r="AT471" s="191" t="s">
        <v>315</v>
      </c>
      <c r="AU471" s="191" t="s">
        <v>82</v>
      </c>
      <c r="AY471" s="18" t="s">
        <v>171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8" t="s">
        <v>80</v>
      </c>
      <c r="BK471" s="192">
        <f>ROUND(I471*H471,2)</f>
        <v>0</v>
      </c>
      <c r="BL471" s="18" t="s">
        <v>260</v>
      </c>
      <c r="BM471" s="191" t="s">
        <v>830</v>
      </c>
    </row>
    <row r="472" spans="1:65" s="14" customFormat="1" ht="10.199999999999999">
      <c r="B472" s="209"/>
      <c r="C472" s="210"/>
      <c r="D472" s="200" t="s">
        <v>205</v>
      </c>
      <c r="E472" s="211" t="s">
        <v>19</v>
      </c>
      <c r="F472" s="212" t="s">
        <v>831</v>
      </c>
      <c r="G472" s="210"/>
      <c r="H472" s="213">
        <v>71.021000000000001</v>
      </c>
      <c r="I472" s="214"/>
      <c r="J472" s="210"/>
      <c r="K472" s="210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205</v>
      </c>
      <c r="AU472" s="219" t="s">
        <v>82</v>
      </c>
      <c r="AV472" s="14" t="s">
        <v>82</v>
      </c>
      <c r="AW472" s="14" t="s">
        <v>33</v>
      </c>
      <c r="AX472" s="14" t="s">
        <v>72</v>
      </c>
      <c r="AY472" s="219" t="s">
        <v>171</v>
      </c>
    </row>
    <row r="473" spans="1:65" s="15" customFormat="1" ht="10.199999999999999">
      <c r="B473" s="220"/>
      <c r="C473" s="221"/>
      <c r="D473" s="200" t="s">
        <v>205</v>
      </c>
      <c r="E473" s="222" t="s">
        <v>19</v>
      </c>
      <c r="F473" s="223" t="s">
        <v>208</v>
      </c>
      <c r="G473" s="221"/>
      <c r="H473" s="224">
        <v>71.021000000000001</v>
      </c>
      <c r="I473" s="225"/>
      <c r="J473" s="221"/>
      <c r="K473" s="221"/>
      <c r="L473" s="226"/>
      <c r="M473" s="227"/>
      <c r="N473" s="228"/>
      <c r="O473" s="228"/>
      <c r="P473" s="228"/>
      <c r="Q473" s="228"/>
      <c r="R473" s="228"/>
      <c r="S473" s="228"/>
      <c r="T473" s="229"/>
      <c r="AT473" s="230" t="s">
        <v>205</v>
      </c>
      <c r="AU473" s="230" t="s">
        <v>82</v>
      </c>
      <c r="AV473" s="15" t="s">
        <v>177</v>
      </c>
      <c r="AW473" s="15" t="s">
        <v>33</v>
      </c>
      <c r="AX473" s="15" t="s">
        <v>80</v>
      </c>
      <c r="AY473" s="230" t="s">
        <v>171</v>
      </c>
    </row>
    <row r="474" spans="1:65" s="2" customFormat="1" ht="44.25" customHeight="1">
      <c r="A474" s="35"/>
      <c r="B474" s="36"/>
      <c r="C474" s="180" t="s">
        <v>832</v>
      </c>
      <c r="D474" s="180" t="s">
        <v>173</v>
      </c>
      <c r="E474" s="181" t="s">
        <v>833</v>
      </c>
      <c r="F474" s="182" t="s">
        <v>834</v>
      </c>
      <c r="G474" s="183" t="s">
        <v>197</v>
      </c>
      <c r="H474" s="184">
        <v>40.095999999999997</v>
      </c>
      <c r="I474" s="185"/>
      <c r="J474" s="186">
        <f>ROUND(I474*H474,2)</f>
        <v>0</v>
      </c>
      <c r="K474" s="182" t="s">
        <v>190</v>
      </c>
      <c r="L474" s="40"/>
      <c r="M474" s="187" t="s">
        <v>19</v>
      </c>
      <c r="N474" s="188" t="s">
        <v>43</v>
      </c>
      <c r="O474" s="65"/>
      <c r="P474" s="189">
        <f>O474*H474</f>
        <v>0</v>
      </c>
      <c r="Q474" s="189">
        <v>4.0000000000000002E-4</v>
      </c>
      <c r="R474" s="189">
        <f>Q474*H474</f>
        <v>1.6038399999999998E-2</v>
      </c>
      <c r="S474" s="189">
        <v>0</v>
      </c>
      <c r="T474" s="19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1" t="s">
        <v>260</v>
      </c>
      <c r="AT474" s="191" t="s">
        <v>173</v>
      </c>
      <c r="AU474" s="191" t="s">
        <v>82</v>
      </c>
      <c r="AY474" s="18" t="s">
        <v>171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8" t="s">
        <v>80</v>
      </c>
      <c r="BK474" s="192">
        <f>ROUND(I474*H474,2)</f>
        <v>0</v>
      </c>
      <c r="BL474" s="18" t="s">
        <v>260</v>
      </c>
      <c r="BM474" s="191" t="s">
        <v>835</v>
      </c>
    </row>
    <row r="475" spans="1:65" s="2" customFormat="1" ht="10.199999999999999">
      <c r="A475" s="35"/>
      <c r="B475" s="36"/>
      <c r="C475" s="37"/>
      <c r="D475" s="193" t="s">
        <v>192</v>
      </c>
      <c r="E475" s="37"/>
      <c r="F475" s="194" t="s">
        <v>836</v>
      </c>
      <c r="G475" s="37"/>
      <c r="H475" s="37"/>
      <c r="I475" s="195"/>
      <c r="J475" s="37"/>
      <c r="K475" s="37"/>
      <c r="L475" s="40"/>
      <c r="M475" s="196"/>
      <c r="N475" s="197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192</v>
      </c>
      <c r="AU475" s="18" t="s">
        <v>82</v>
      </c>
    </row>
    <row r="476" spans="1:65" s="14" customFormat="1" ht="10.199999999999999">
      <c r="B476" s="209"/>
      <c r="C476" s="210"/>
      <c r="D476" s="200" t="s">
        <v>205</v>
      </c>
      <c r="E476" s="211" t="s">
        <v>19</v>
      </c>
      <c r="F476" s="212" t="s">
        <v>837</v>
      </c>
      <c r="G476" s="210"/>
      <c r="H476" s="213">
        <v>40.095999999999997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205</v>
      </c>
      <c r="AU476" s="219" t="s">
        <v>82</v>
      </c>
      <c r="AV476" s="14" t="s">
        <v>82</v>
      </c>
      <c r="AW476" s="14" t="s">
        <v>33</v>
      </c>
      <c r="AX476" s="14" t="s">
        <v>80</v>
      </c>
      <c r="AY476" s="219" t="s">
        <v>171</v>
      </c>
    </row>
    <row r="477" spans="1:65" s="2" customFormat="1" ht="24.15" customHeight="1">
      <c r="A477" s="35"/>
      <c r="B477" s="36"/>
      <c r="C477" s="180" t="s">
        <v>838</v>
      </c>
      <c r="D477" s="180" t="s">
        <v>173</v>
      </c>
      <c r="E477" s="181" t="s">
        <v>839</v>
      </c>
      <c r="F477" s="182" t="s">
        <v>840</v>
      </c>
      <c r="G477" s="183" t="s">
        <v>376</v>
      </c>
      <c r="H477" s="184">
        <v>50.12</v>
      </c>
      <c r="I477" s="185"/>
      <c r="J477" s="186">
        <f>ROUND(I477*H477,2)</f>
        <v>0</v>
      </c>
      <c r="K477" s="182" t="s">
        <v>190</v>
      </c>
      <c r="L477" s="40"/>
      <c r="M477" s="187" t="s">
        <v>19</v>
      </c>
      <c r="N477" s="188" t="s">
        <v>43</v>
      </c>
      <c r="O477" s="65"/>
      <c r="P477" s="189">
        <f>O477*H477</f>
        <v>0</v>
      </c>
      <c r="Q477" s="189">
        <v>1.6000000000000001E-4</v>
      </c>
      <c r="R477" s="189">
        <f>Q477*H477</f>
        <v>8.0192000000000006E-3</v>
      </c>
      <c r="S477" s="189">
        <v>0</v>
      </c>
      <c r="T477" s="19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91" t="s">
        <v>260</v>
      </c>
      <c r="AT477" s="191" t="s">
        <v>173</v>
      </c>
      <c r="AU477" s="191" t="s">
        <v>82</v>
      </c>
      <c r="AY477" s="18" t="s">
        <v>171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8" t="s">
        <v>80</v>
      </c>
      <c r="BK477" s="192">
        <f>ROUND(I477*H477,2)</f>
        <v>0</v>
      </c>
      <c r="BL477" s="18" t="s">
        <v>260</v>
      </c>
      <c r="BM477" s="191" t="s">
        <v>841</v>
      </c>
    </row>
    <row r="478" spans="1:65" s="2" customFormat="1" ht="10.199999999999999">
      <c r="A478" s="35"/>
      <c r="B478" s="36"/>
      <c r="C478" s="37"/>
      <c r="D478" s="193" t="s">
        <v>192</v>
      </c>
      <c r="E478" s="37"/>
      <c r="F478" s="194" t="s">
        <v>842</v>
      </c>
      <c r="G478" s="37"/>
      <c r="H478" s="37"/>
      <c r="I478" s="195"/>
      <c r="J478" s="37"/>
      <c r="K478" s="37"/>
      <c r="L478" s="40"/>
      <c r="M478" s="196"/>
      <c r="N478" s="197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192</v>
      </c>
      <c r="AU478" s="18" t="s">
        <v>82</v>
      </c>
    </row>
    <row r="479" spans="1:65" s="14" customFormat="1" ht="10.199999999999999">
      <c r="B479" s="209"/>
      <c r="C479" s="210"/>
      <c r="D479" s="200" t="s">
        <v>205</v>
      </c>
      <c r="E479" s="211" t="s">
        <v>19</v>
      </c>
      <c r="F479" s="212" t="s">
        <v>843</v>
      </c>
      <c r="G479" s="210"/>
      <c r="H479" s="213">
        <v>50.12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205</v>
      </c>
      <c r="AU479" s="219" t="s">
        <v>82</v>
      </c>
      <c r="AV479" s="14" t="s">
        <v>82</v>
      </c>
      <c r="AW479" s="14" t="s">
        <v>33</v>
      </c>
      <c r="AX479" s="14" t="s">
        <v>80</v>
      </c>
      <c r="AY479" s="219" t="s">
        <v>171</v>
      </c>
    </row>
    <row r="480" spans="1:65" s="2" customFormat="1" ht="24.15" customHeight="1">
      <c r="A480" s="35"/>
      <c r="B480" s="36"/>
      <c r="C480" s="180" t="s">
        <v>844</v>
      </c>
      <c r="D480" s="180" t="s">
        <v>173</v>
      </c>
      <c r="E480" s="181" t="s">
        <v>845</v>
      </c>
      <c r="F480" s="182" t="s">
        <v>846</v>
      </c>
      <c r="G480" s="183" t="s">
        <v>197</v>
      </c>
      <c r="H480" s="184">
        <v>80.191999999999993</v>
      </c>
      <c r="I480" s="185"/>
      <c r="J480" s="186">
        <f>ROUND(I480*H480,2)</f>
        <v>0</v>
      </c>
      <c r="K480" s="182" t="s">
        <v>190</v>
      </c>
      <c r="L480" s="40"/>
      <c r="M480" s="187" t="s">
        <v>19</v>
      </c>
      <c r="N480" s="188" t="s">
        <v>43</v>
      </c>
      <c r="O480" s="65"/>
      <c r="P480" s="189">
        <f>O480*H480</f>
        <v>0</v>
      </c>
      <c r="Q480" s="189">
        <v>0</v>
      </c>
      <c r="R480" s="189">
        <f>Q480*H480</f>
        <v>0</v>
      </c>
      <c r="S480" s="189">
        <v>0</v>
      </c>
      <c r="T480" s="190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1" t="s">
        <v>260</v>
      </c>
      <c r="AT480" s="191" t="s">
        <v>173</v>
      </c>
      <c r="AU480" s="191" t="s">
        <v>82</v>
      </c>
      <c r="AY480" s="18" t="s">
        <v>171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8" t="s">
        <v>80</v>
      </c>
      <c r="BK480" s="192">
        <f>ROUND(I480*H480,2)</f>
        <v>0</v>
      </c>
      <c r="BL480" s="18" t="s">
        <v>260</v>
      </c>
      <c r="BM480" s="191" t="s">
        <v>847</v>
      </c>
    </row>
    <row r="481" spans="1:65" s="2" customFormat="1" ht="10.199999999999999">
      <c r="A481" s="35"/>
      <c r="B481" s="36"/>
      <c r="C481" s="37"/>
      <c r="D481" s="193" t="s">
        <v>192</v>
      </c>
      <c r="E481" s="37"/>
      <c r="F481" s="194" t="s">
        <v>848</v>
      </c>
      <c r="G481" s="37"/>
      <c r="H481" s="37"/>
      <c r="I481" s="195"/>
      <c r="J481" s="37"/>
      <c r="K481" s="37"/>
      <c r="L481" s="40"/>
      <c r="M481" s="196"/>
      <c r="N481" s="197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192</v>
      </c>
      <c r="AU481" s="18" t="s">
        <v>82</v>
      </c>
    </row>
    <row r="482" spans="1:65" s="13" customFormat="1" ht="10.199999999999999">
      <c r="B482" s="198"/>
      <c r="C482" s="199"/>
      <c r="D482" s="200" t="s">
        <v>205</v>
      </c>
      <c r="E482" s="201" t="s">
        <v>19</v>
      </c>
      <c r="F482" s="202" t="s">
        <v>849</v>
      </c>
      <c r="G482" s="199"/>
      <c r="H482" s="201" t="s">
        <v>19</v>
      </c>
      <c r="I482" s="203"/>
      <c r="J482" s="199"/>
      <c r="K482" s="199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205</v>
      </c>
      <c r="AU482" s="208" t="s">
        <v>82</v>
      </c>
      <c r="AV482" s="13" t="s">
        <v>80</v>
      </c>
      <c r="AW482" s="13" t="s">
        <v>33</v>
      </c>
      <c r="AX482" s="13" t="s">
        <v>72</v>
      </c>
      <c r="AY482" s="208" t="s">
        <v>171</v>
      </c>
    </row>
    <row r="483" spans="1:65" s="14" customFormat="1" ht="10.199999999999999">
      <c r="B483" s="209"/>
      <c r="C483" s="210"/>
      <c r="D483" s="200" t="s">
        <v>205</v>
      </c>
      <c r="E483" s="211" t="s">
        <v>19</v>
      </c>
      <c r="F483" s="212" t="s">
        <v>850</v>
      </c>
      <c r="G483" s="210"/>
      <c r="H483" s="213">
        <v>80.191999999999993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205</v>
      </c>
      <c r="AU483" s="219" t="s">
        <v>82</v>
      </c>
      <c r="AV483" s="14" t="s">
        <v>82</v>
      </c>
      <c r="AW483" s="14" t="s">
        <v>33</v>
      </c>
      <c r="AX483" s="14" t="s">
        <v>80</v>
      </c>
      <c r="AY483" s="219" t="s">
        <v>171</v>
      </c>
    </row>
    <row r="484" spans="1:65" s="2" customFormat="1" ht="24.15" customHeight="1">
      <c r="A484" s="35"/>
      <c r="B484" s="36"/>
      <c r="C484" s="232" t="s">
        <v>851</v>
      </c>
      <c r="D484" s="232" t="s">
        <v>315</v>
      </c>
      <c r="E484" s="233" t="s">
        <v>852</v>
      </c>
      <c r="F484" s="234" t="s">
        <v>853</v>
      </c>
      <c r="G484" s="235" t="s">
        <v>197</v>
      </c>
      <c r="H484" s="236">
        <v>96.831999999999994</v>
      </c>
      <c r="I484" s="237"/>
      <c r="J484" s="238">
        <f>ROUND(I484*H484,2)</f>
        <v>0</v>
      </c>
      <c r="K484" s="234" t="s">
        <v>190</v>
      </c>
      <c r="L484" s="239"/>
      <c r="M484" s="240" t="s">
        <v>19</v>
      </c>
      <c r="N484" s="241" t="s">
        <v>43</v>
      </c>
      <c r="O484" s="65"/>
      <c r="P484" s="189">
        <f>O484*H484</f>
        <v>0</v>
      </c>
      <c r="Q484" s="189">
        <v>1.8000000000000001E-4</v>
      </c>
      <c r="R484" s="189">
        <f>Q484*H484</f>
        <v>1.7429759999999999E-2</v>
      </c>
      <c r="S484" s="189">
        <v>0</v>
      </c>
      <c r="T484" s="19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91" t="s">
        <v>362</v>
      </c>
      <c r="AT484" s="191" t="s">
        <v>315</v>
      </c>
      <c r="AU484" s="191" t="s">
        <v>82</v>
      </c>
      <c r="AY484" s="18" t="s">
        <v>171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8" t="s">
        <v>80</v>
      </c>
      <c r="BK484" s="192">
        <f>ROUND(I484*H484,2)</f>
        <v>0</v>
      </c>
      <c r="BL484" s="18" t="s">
        <v>260</v>
      </c>
      <c r="BM484" s="191" t="s">
        <v>854</v>
      </c>
    </row>
    <row r="485" spans="1:65" s="14" customFormat="1" ht="10.199999999999999">
      <c r="B485" s="209"/>
      <c r="C485" s="210"/>
      <c r="D485" s="200" t="s">
        <v>205</v>
      </c>
      <c r="E485" s="211" t="s">
        <v>19</v>
      </c>
      <c r="F485" s="212" t="s">
        <v>855</v>
      </c>
      <c r="G485" s="210"/>
      <c r="H485" s="213">
        <v>92.221000000000004</v>
      </c>
      <c r="I485" s="214"/>
      <c r="J485" s="210"/>
      <c r="K485" s="210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205</v>
      </c>
      <c r="AU485" s="219" t="s">
        <v>82</v>
      </c>
      <c r="AV485" s="14" t="s">
        <v>82</v>
      </c>
      <c r="AW485" s="14" t="s">
        <v>33</v>
      </c>
      <c r="AX485" s="14" t="s">
        <v>80</v>
      </c>
      <c r="AY485" s="219" t="s">
        <v>171</v>
      </c>
    </row>
    <row r="486" spans="1:65" s="14" customFormat="1" ht="10.199999999999999">
      <c r="B486" s="209"/>
      <c r="C486" s="210"/>
      <c r="D486" s="200" t="s">
        <v>205</v>
      </c>
      <c r="E486" s="210"/>
      <c r="F486" s="212" t="s">
        <v>856</v>
      </c>
      <c r="G486" s="210"/>
      <c r="H486" s="213">
        <v>96.831999999999994</v>
      </c>
      <c r="I486" s="214"/>
      <c r="J486" s="210"/>
      <c r="K486" s="210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205</v>
      </c>
      <c r="AU486" s="219" t="s">
        <v>82</v>
      </c>
      <c r="AV486" s="14" t="s">
        <v>82</v>
      </c>
      <c r="AW486" s="14" t="s">
        <v>4</v>
      </c>
      <c r="AX486" s="14" t="s">
        <v>80</v>
      </c>
      <c r="AY486" s="219" t="s">
        <v>171</v>
      </c>
    </row>
    <row r="487" spans="1:65" s="2" customFormat="1" ht="49.05" customHeight="1">
      <c r="A487" s="35"/>
      <c r="B487" s="36"/>
      <c r="C487" s="180" t="s">
        <v>857</v>
      </c>
      <c r="D487" s="180" t="s">
        <v>173</v>
      </c>
      <c r="E487" s="181" t="s">
        <v>858</v>
      </c>
      <c r="F487" s="182" t="s">
        <v>859</v>
      </c>
      <c r="G487" s="183" t="s">
        <v>860</v>
      </c>
      <c r="H487" s="242"/>
      <c r="I487" s="185"/>
      <c r="J487" s="186">
        <f>ROUND(I487*H487,2)</f>
        <v>0</v>
      </c>
      <c r="K487" s="182" t="s">
        <v>190</v>
      </c>
      <c r="L487" s="40"/>
      <c r="M487" s="187" t="s">
        <v>19</v>
      </c>
      <c r="N487" s="188" t="s">
        <v>43</v>
      </c>
      <c r="O487" s="65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91" t="s">
        <v>260</v>
      </c>
      <c r="AT487" s="191" t="s">
        <v>173</v>
      </c>
      <c r="AU487" s="191" t="s">
        <v>82</v>
      </c>
      <c r="AY487" s="18" t="s">
        <v>171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8" t="s">
        <v>80</v>
      </c>
      <c r="BK487" s="192">
        <f>ROUND(I487*H487,2)</f>
        <v>0</v>
      </c>
      <c r="BL487" s="18" t="s">
        <v>260</v>
      </c>
      <c r="BM487" s="191" t="s">
        <v>861</v>
      </c>
    </row>
    <row r="488" spans="1:65" s="2" customFormat="1" ht="10.199999999999999">
      <c r="A488" s="35"/>
      <c r="B488" s="36"/>
      <c r="C488" s="37"/>
      <c r="D488" s="193" t="s">
        <v>192</v>
      </c>
      <c r="E488" s="37"/>
      <c r="F488" s="194" t="s">
        <v>862</v>
      </c>
      <c r="G488" s="37"/>
      <c r="H488" s="37"/>
      <c r="I488" s="195"/>
      <c r="J488" s="37"/>
      <c r="K488" s="37"/>
      <c r="L488" s="40"/>
      <c r="M488" s="196"/>
      <c r="N488" s="197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192</v>
      </c>
      <c r="AU488" s="18" t="s">
        <v>82</v>
      </c>
    </row>
    <row r="489" spans="1:65" s="12" customFormat="1" ht="22.8" customHeight="1">
      <c r="B489" s="164"/>
      <c r="C489" s="165"/>
      <c r="D489" s="166" t="s">
        <v>71</v>
      </c>
      <c r="E489" s="178" t="s">
        <v>863</v>
      </c>
      <c r="F489" s="178" t="s">
        <v>864</v>
      </c>
      <c r="G489" s="165"/>
      <c r="H489" s="165"/>
      <c r="I489" s="168"/>
      <c r="J489" s="179">
        <f>BK489</f>
        <v>0</v>
      </c>
      <c r="K489" s="165"/>
      <c r="L489" s="170"/>
      <c r="M489" s="171"/>
      <c r="N489" s="172"/>
      <c r="O489" s="172"/>
      <c r="P489" s="173">
        <f>SUM(P490:P529)</f>
        <v>0</v>
      </c>
      <c r="Q489" s="172"/>
      <c r="R489" s="173">
        <f>SUM(R490:R529)</f>
        <v>0.98467212000000015</v>
      </c>
      <c r="S489" s="172"/>
      <c r="T489" s="174">
        <f>SUM(T490:T529)</f>
        <v>0</v>
      </c>
      <c r="AR489" s="175" t="s">
        <v>82</v>
      </c>
      <c r="AT489" s="176" t="s">
        <v>71</v>
      </c>
      <c r="AU489" s="176" t="s">
        <v>80</v>
      </c>
      <c r="AY489" s="175" t="s">
        <v>171</v>
      </c>
      <c r="BK489" s="177">
        <f>SUM(BK490:BK529)</f>
        <v>0</v>
      </c>
    </row>
    <row r="490" spans="1:65" s="2" customFormat="1" ht="66.75" customHeight="1">
      <c r="A490" s="35"/>
      <c r="B490" s="36"/>
      <c r="C490" s="180" t="s">
        <v>865</v>
      </c>
      <c r="D490" s="180" t="s">
        <v>173</v>
      </c>
      <c r="E490" s="181" t="s">
        <v>866</v>
      </c>
      <c r="F490" s="182" t="s">
        <v>867</v>
      </c>
      <c r="G490" s="183" t="s">
        <v>197</v>
      </c>
      <c r="H490" s="184">
        <v>218.536</v>
      </c>
      <c r="I490" s="185"/>
      <c r="J490" s="186">
        <f>ROUND(I490*H490,2)</f>
        <v>0</v>
      </c>
      <c r="K490" s="182" t="s">
        <v>318</v>
      </c>
      <c r="L490" s="40"/>
      <c r="M490" s="187" t="s">
        <v>19</v>
      </c>
      <c r="N490" s="188" t="s">
        <v>43</v>
      </c>
      <c r="O490" s="65"/>
      <c r="P490" s="189">
        <f>O490*H490</f>
        <v>0</v>
      </c>
      <c r="Q490" s="189">
        <v>1.4999999999999999E-4</v>
      </c>
      <c r="R490" s="189">
        <f>Q490*H490</f>
        <v>3.2780399999999994E-2</v>
      </c>
      <c r="S490" s="189">
        <v>0</v>
      </c>
      <c r="T490" s="19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1" t="s">
        <v>260</v>
      </c>
      <c r="AT490" s="191" t="s">
        <v>173</v>
      </c>
      <c r="AU490" s="191" t="s">
        <v>82</v>
      </c>
      <c r="AY490" s="18" t="s">
        <v>171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8" t="s">
        <v>80</v>
      </c>
      <c r="BK490" s="192">
        <f>ROUND(I490*H490,2)</f>
        <v>0</v>
      </c>
      <c r="BL490" s="18" t="s">
        <v>260</v>
      </c>
      <c r="BM490" s="191" t="s">
        <v>868</v>
      </c>
    </row>
    <row r="491" spans="1:65" s="2" customFormat="1" ht="10.199999999999999">
      <c r="A491" s="35"/>
      <c r="B491" s="36"/>
      <c r="C491" s="37"/>
      <c r="D491" s="193" t="s">
        <v>192</v>
      </c>
      <c r="E491" s="37"/>
      <c r="F491" s="194" t="s">
        <v>869</v>
      </c>
      <c r="G491" s="37"/>
      <c r="H491" s="37"/>
      <c r="I491" s="195"/>
      <c r="J491" s="37"/>
      <c r="K491" s="37"/>
      <c r="L491" s="40"/>
      <c r="M491" s="196"/>
      <c r="N491" s="197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192</v>
      </c>
      <c r="AU491" s="18" t="s">
        <v>82</v>
      </c>
    </row>
    <row r="492" spans="1:65" s="14" customFormat="1" ht="10.199999999999999">
      <c r="B492" s="209"/>
      <c r="C492" s="210"/>
      <c r="D492" s="200" t="s">
        <v>205</v>
      </c>
      <c r="E492" s="211" t="s">
        <v>19</v>
      </c>
      <c r="F492" s="212" t="s">
        <v>870</v>
      </c>
      <c r="G492" s="210"/>
      <c r="H492" s="213">
        <v>218.536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205</v>
      </c>
      <c r="AU492" s="219" t="s">
        <v>82</v>
      </c>
      <c r="AV492" s="14" t="s">
        <v>82</v>
      </c>
      <c r="AW492" s="14" t="s">
        <v>33</v>
      </c>
      <c r="AX492" s="14" t="s">
        <v>72</v>
      </c>
      <c r="AY492" s="219" t="s">
        <v>171</v>
      </c>
    </row>
    <row r="493" spans="1:65" s="15" customFormat="1" ht="10.199999999999999">
      <c r="B493" s="220"/>
      <c r="C493" s="221"/>
      <c r="D493" s="200" t="s">
        <v>205</v>
      </c>
      <c r="E493" s="222" t="s">
        <v>19</v>
      </c>
      <c r="F493" s="223" t="s">
        <v>208</v>
      </c>
      <c r="G493" s="221"/>
      <c r="H493" s="224">
        <v>218.536</v>
      </c>
      <c r="I493" s="225"/>
      <c r="J493" s="221"/>
      <c r="K493" s="221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205</v>
      </c>
      <c r="AU493" s="230" t="s">
        <v>82</v>
      </c>
      <c r="AV493" s="15" t="s">
        <v>177</v>
      </c>
      <c r="AW493" s="15" t="s">
        <v>33</v>
      </c>
      <c r="AX493" s="15" t="s">
        <v>80</v>
      </c>
      <c r="AY493" s="230" t="s">
        <v>171</v>
      </c>
    </row>
    <row r="494" spans="1:65" s="2" customFormat="1" ht="24.15" customHeight="1">
      <c r="A494" s="35"/>
      <c r="B494" s="36"/>
      <c r="C494" s="232" t="s">
        <v>871</v>
      </c>
      <c r="D494" s="232" t="s">
        <v>315</v>
      </c>
      <c r="E494" s="233" t="s">
        <v>872</v>
      </c>
      <c r="F494" s="234" t="s">
        <v>873</v>
      </c>
      <c r="G494" s="235" t="s">
        <v>197</v>
      </c>
      <c r="H494" s="236">
        <v>254.70400000000001</v>
      </c>
      <c r="I494" s="237"/>
      <c r="J494" s="238">
        <f>ROUND(I494*H494,2)</f>
        <v>0</v>
      </c>
      <c r="K494" s="234" t="s">
        <v>318</v>
      </c>
      <c r="L494" s="239"/>
      <c r="M494" s="240" t="s">
        <v>19</v>
      </c>
      <c r="N494" s="241" t="s">
        <v>43</v>
      </c>
      <c r="O494" s="65"/>
      <c r="P494" s="189">
        <f>O494*H494</f>
        <v>0</v>
      </c>
      <c r="Q494" s="189">
        <v>2.2000000000000001E-3</v>
      </c>
      <c r="R494" s="189">
        <f>Q494*H494</f>
        <v>0.56034880000000009</v>
      </c>
      <c r="S494" s="189">
        <v>0</v>
      </c>
      <c r="T494" s="19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91" t="s">
        <v>362</v>
      </c>
      <c r="AT494" s="191" t="s">
        <v>315</v>
      </c>
      <c r="AU494" s="191" t="s">
        <v>82</v>
      </c>
      <c r="AY494" s="18" t="s">
        <v>171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8" t="s">
        <v>80</v>
      </c>
      <c r="BK494" s="192">
        <f>ROUND(I494*H494,2)</f>
        <v>0</v>
      </c>
      <c r="BL494" s="18" t="s">
        <v>260</v>
      </c>
      <c r="BM494" s="191" t="s">
        <v>874</v>
      </c>
    </row>
    <row r="495" spans="1:65" s="14" customFormat="1" ht="10.199999999999999">
      <c r="B495" s="209"/>
      <c r="C495" s="210"/>
      <c r="D495" s="200" t="s">
        <v>205</v>
      </c>
      <c r="E495" s="211" t="s">
        <v>19</v>
      </c>
      <c r="F495" s="212" t="s">
        <v>875</v>
      </c>
      <c r="G495" s="210"/>
      <c r="H495" s="213">
        <v>218.536</v>
      </c>
      <c r="I495" s="214"/>
      <c r="J495" s="210"/>
      <c r="K495" s="210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205</v>
      </c>
      <c r="AU495" s="219" t="s">
        <v>82</v>
      </c>
      <c r="AV495" s="14" t="s">
        <v>82</v>
      </c>
      <c r="AW495" s="14" t="s">
        <v>33</v>
      </c>
      <c r="AX495" s="14" t="s">
        <v>80</v>
      </c>
      <c r="AY495" s="219" t="s">
        <v>171</v>
      </c>
    </row>
    <row r="496" spans="1:65" s="14" customFormat="1" ht="10.199999999999999">
      <c r="B496" s="209"/>
      <c r="C496" s="210"/>
      <c r="D496" s="200" t="s">
        <v>205</v>
      </c>
      <c r="E496" s="210"/>
      <c r="F496" s="212" t="s">
        <v>876</v>
      </c>
      <c r="G496" s="210"/>
      <c r="H496" s="213">
        <v>254.70400000000001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205</v>
      </c>
      <c r="AU496" s="219" t="s">
        <v>82</v>
      </c>
      <c r="AV496" s="14" t="s">
        <v>82</v>
      </c>
      <c r="AW496" s="14" t="s">
        <v>4</v>
      </c>
      <c r="AX496" s="14" t="s">
        <v>80</v>
      </c>
      <c r="AY496" s="219" t="s">
        <v>171</v>
      </c>
    </row>
    <row r="497" spans="1:65" s="2" customFormat="1" ht="21.75" customHeight="1">
      <c r="A497" s="35"/>
      <c r="B497" s="36"/>
      <c r="C497" s="180" t="s">
        <v>877</v>
      </c>
      <c r="D497" s="180" t="s">
        <v>173</v>
      </c>
      <c r="E497" s="181" t="s">
        <v>878</v>
      </c>
      <c r="F497" s="182" t="s">
        <v>879</v>
      </c>
      <c r="G497" s="183" t="s">
        <v>197</v>
      </c>
      <c r="H497" s="184">
        <v>218.536</v>
      </c>
      <c r="I497" s="185"/>
      <c r="J497" s="186">
        <f>ROUND(I497*H497,2)</f>
        <v>0</v>
      </c>
      <c r="K497" s="182" t="s">
        <v>19</v>
      </c>
      <c r="L497" s="40"/>
      <c r="M497" s="187" t="s">
        <v>19</v>
      </c>
      <c r="N497" s="188" t="s">
        <v>43</v>
      </c>
      <c r="O497" s="65"/>
      <c r="P497" s="189">
        <f>O497*H497</f>
        <v>0</v>
      </c>
      <c r="Q497" s="189">
        <v>7.7790386938536405E-7</v>
      </c>
      <c r="R497" s="189">
        <f>Q497*H497</f>
        <v>1.6999999999999993E-4</v>
      </c>
      <c r="S497" s="189">
        <v>0</v>
      </c>
      <c r="T497" s="19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91" t="s">
        <v>260</v>
      </c>
      <c r="AT497" s="191" t="s">
        <v>173</v>
      </c>
      <c r="AU497" s="191" t="s">
        <v>82</v>
      </c>
      <c r="AY497" s="18" t="s">
        <v>171</v>
      </c>
      <c r="BE497" s="192">
        <f>IF(N497="základní",J497,0)</f>
        <v>0</v>
      </c>
      <c r="BF497" s="192">
        <f>IF(N497="snížená",J497,0)</f>
        <v>0</v>
      </c>
      <c r="BG497" s="192">
        <f>IF(N497="zákl. přenesená",J497,0)</f>
        <v>0</v>
      </c>
      <c r="BH497" s="192">
        <f>IF(N497="sníž. přenesená",J497,0)</f>
        <v>0</v>
      </c>
      <c r="BI497" s="192">
        <f>IF(N497="nulová",J497,0)</f>
        <v>0</v>
      </c>
      <c r="BJ497" s="18" t="s">
        <v>80</v>
      </c>
      <c r="BK497" s="192">
        <f>ROUND(I497*H497,2)</f>
        <v>0</v>
      </c>
      <c r="BL497" s="18" t="s">
        <v>260</v>
      </c>
      <c r="BM497" s="191" t="s">
        <v>880</v>
      </c>
    </row>
    <row r="498" spans="1:65" s="14" customFormat="1" ht="10.199999999999999">
      <c r="B498" s="209"/>
      <c r="C498" s="210"/>
      <c r="D498" s="200" t="s">
        <v>205</v>
      </c>
      <c r="E498" s="211" t="s">
        <v>19</v>
      </c>
      <c r="F498" s="212" t="s">
        <v>870</v>
      </c>
      <c r="G498" s="210"/>
      <c r="H498" s="213">
        <v>218.536</v>
      </c>
      <c r="I498" s="214"/>
      <c r="J498" s="210"/>
      <c r="K498" s="210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205</v>
      </c>
      <c r="AU498" s="219" t="s">
        <v>82</v>
      </c>
      <c r="AV498" s="14" t="s">
        <v>82</v>
      </c>
      <c r="AW498" s="14" t="s">
        <v>33</v>
      </c>
      <c r="AX498" s="14" t="s">
        <v>72</v>
      </c>
      <c r="AY498" s="219" t="s">
        <v>171</v>
      </c>
    </row>
    <row r="499" spans="1:65" s="15" customFormat="1" ht="10.199999999999999">
      <c r="B499" s="220"/>
      <c r="C499" s="221"/>
      <c r="D499" s="200" t="s">
        <v>205</v>
      </c>
      <c r="E499" s="222" t="s">
        <v>19</v>
      </c>
      <c r="F499" s="223" t="s">
        <v>208</v>
      </c>
      <c r="G499" s="221"/>
      <c r="H499" s="224">
        <v>218.536</v>
      </c>
      <c r="I499" s="225"/>
      <c r="J499" s="221"/>
      <c r="K499" s="221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205</v>
      </c>
      <c r="AU499" s="230" t="s">
        <v>82</v>
      </c>
      <c r="AV499" s="15" t="s">
        <v>177</v>
      </c>
      <c r="AW499" s="15" t="s">
        <v>33</v>
      </c>
      <c r="AX499" s="15" t="s">
        <v>80</v>
      </c>
      <c r="AY499" s="230" t="s">
        <v>171</v>
      </c>
    </row>
    <row r="500" spans="1:65" s="2" customFormat="1" ht="33" customHeight="1">
      <c r="A500" s="35"/>
      <c r="B500" s="36"/>
      <c r="C500" s="180" t="s">
        <v>881</v>
      </c>
      <c r="D500" s="180" t="s">
        <v>173</v>
      </c>
      <c r="E500" s="181" t="s">
        <v>882</v>
      </c>
      <c r="F500" s="182" t="s">
        <v>883</v>
      </c>
      <c r="G500" s="183" t="s">
        <v>197</v>
      </c>
      <c r="H500" s="184">
        <v>218.536</v>
      </c>
      <c r="I500" s="185"/>
      <c r="J500" s="186">
        <f>ROUND(I500*H500,2)</f>
        <v>0</v>
      </c>
      <c r="K500" s="182" t="s">
        <v>190</v>
      </c>
      <c r="L500" s="40"/>
      <c r="M500" s="187" t="s">
        <v>19</v>
      </c>
      <c r="N500" s="188" t="s">
        <v>43</v>
      </c>
      <c r="O500" s="65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1" t="s">
        <v>260</v>
      </c>
      <c r="AT500" s="191" t="s">
        <v>173</v>
      </c>
      <c r="AU500" s="191" t="s">
        <v>82</v>
      </c>
      <c r="AY500" s="18" t="s">
        <v>171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8" t="s">
        <v>80</v>
      </c>
      <c r="BK500" s="192">
        <f>ROUND(I500*H500,2)</f>
        <v>0</v>
      </c>
      <c r="BL500" s="18" t="s">
        <v>260</v>
      </c>
      <c r="BM500" s="191" t="s">
        <v>884</v>
      </c>
    </row>
    <row r="501" spans="1:65" s="2" customFormat="1" ht="10.199999999999999">
      <c r="A501" s="35"/>
      <c r="B501" s="36"/>
      <c r="C501" s="37"/>
      <c r="D501" s="193" t="s">
        <v>192</v>
      </c>
      <c r="E501" s="37"/>
      <c r="F501" s="194" t="s">
        <v>885</v>
      </c>
      <c r="G501" s="37"/>
      <c r="H501" s="37"/>
      <c r="I501" s="195"/>
      <c r="J501" s="37"/>
      <c r="K501" s="37"/>
      <c r="L501" s="40"/>
      <c r="M501" s="196"/>
      <c r="N501" s="197"/>
      <c r="O501" s="65"/>
      <c r="P501" s="65"/>
      <c r="Q501" s="65"/>
      <c r="R501" s="65"/>
      <c r="S501" s="65"/>
      <c r="T501" s="66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192</v>
      </c>
      <c r="AU501" s="18" t="s">
        <v>82</v>
      </c>
    </row>
    <row r="502" spans="1:65" s="14" customFormat="1" ht="10.199999999999999">
      <c r="B502" s="209"/>
      <c r="C502" s="210"/>
      <c r="D502" s="200" t="s">
        <v>205</v>
      </c>
      <c r="E502" s="211" t="s">
        <v>19</v>
      </c>
      <c r="F502" s="212" t="s">
        <v>870</v>
      </c>
      <c r="G502" s="210"/>
      <c r="H502" s="213">
        <v>218.536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205</v>
      </c>
      <c r="AU502" s="219" t="s">
        <v>82</v>
      </c>
      <c r="AV502" s="14" t="s">
        <v>82</v>
      </c>
      <c r="AW502" s="14" t="s">
        <v>33</v>
      </c>
      <c r="AX502" s="14" t="s">
        <v>72</v>
      </c>
      <c r="AY502" s="219" t="s">
        <v>171</v>
      </c>
    </row>
    <row r="503" spans="1:65" s="15" customFormat="1" ht="10.199999999999999">
      <c r="B503" s="220"/>
      <c r="C503" s="221"/>
      <c r="D503" s="200" t="s">
        <v>205</v>
      </c>
      <c r="E503" s="222" t="s">
        <v>19</v>
      </c>
      <c r="F503" s="223" t="s">
        <v>208</v>
      </c>
      <c r="G503" s="221"/>
      <c r="H503" s="224">
        <v>218.536</v>
      </c>
      <c r="I503" s="225"/>
      <c r="J503" s="221"/>
      <c r="K503" s="221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205</v>
      </c>
      <c r="AU503" s="230" t="s">
        <v>82</v>
      </c>
      <c r="AV503" s="15" t="s">
        <v>177</v>
      </c>
      <c r="AW503" s="15" t="s">
        <v>33</v>
      </c>
      <c r="AX503" s="15" t="s">
        <v>80</v>
      </c>
      <c r="AY503" s="230" t="s">
        <v>171</v>
      </c>
    </row>
    <row r="504" spans="1:65" s="2" customFormat="1" ht="24.15" customHeight="1">
      <c r="A504" s="35"/>
      <c r="B504" s="36"/>
      <c r="C504" s="232" t="s">
        <v>886</v>
      </c>
      <c r="D504" s="232" t="s">
        <v>315</v>
      </c>
      <c r="E504" s="233" t="s">
        <v>887</v>
      </c>
      <c r="F504" s="234" t="s">
        <v>888</v>
      </c>
      <c r="G504" s="235" t="s">
        <v>197</v>
      </c>
      <c r="H504" s="236">
        <v>251.316</v>
      </c>
      <c r="I504" s="237"/>
      <c r="J504" s="238">
        <f>ROUND(I504*H504,2)</f>
        <v>0</v>
      </c>
      <c r="K504" s="234" t="s">
        <v>889</v>
      </c>
      <c r="L504" s="239"/>
      <c r="M504" s="240" t="s">
        <v>19</v>
      </c>
      <c r="N504" s="241" t="s">
        <v>43</v>
      </c>
      <c r="O504" s="65"/>
      <c r="P504" s="189">
        <f>O504*H504</f>
        <v>0</v>
      </c>
      <c r="Q504" s="189">
        <v>4.0000000000000002E-4</v>
      </c>
      <c r="R504" s="189">
        <f>Q504*H504</f>
        <v>0.1005264</v>
      </c>
      <c r="S504" s="189">
        <v>0</v>
      </c>
      <c r="T504" s="190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1" t="s">
        <v>362</v>
      </c>
      <c r="AT504" s="191" t="s">
        <v>315</v>
      </c>
      <c r="AU504" s="191" t="s">
        <v>82</v>
      </c>
      <c r="AY504" s="18" t="s">
        <v>171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8" t="s">
        <v>80</v>
      </c>
      <c r="BK504" s="192">
        <f>ROUND(I504*H504,2)</f>
        <v>0</v>
      </c>
      <c r="BL504" s="18" t="s">
        <v>260</v>
      </c>
      <c r="BM504" s="191" t="s">
        <v>890</v>
      </c>
    </row>
    <row r="505" spans="1:65" s="14" customFormat="1" ht="10.199999999999999">
      <c r="B505" s="209"/>
      <c r="C505" s="210"/>
      <c r="D505" s="200" t="s">
        <v>205</v>
      </c>
      <c r="E505" s="211" t="s">
        <v>19</v>
      </c>
      <c r="F505" s="212" t="s">
        <v>891</v>
      </c>
      <c r="G505" s="210"/>
      <c r="H505" s="213">
        <v>251.316</v>
      </c>
      <c r="I505" s="214"/>
      <c r="J505" s="210"/>
      <c r="K505" s="210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205</v>
      </c>
      <c r="AU505" s="219" t="s">
        <v>82</v>
      </c>
      <c r="AV505" s="14" t="s">
        <v>82</v>
      </c>
      <c r="AW505" s="14" t="s">
        <v>33</v>
      </c>
      <c r="AX505" s="14" t="s">
        <v>72</v>
      </c>
      <c r="AY505" s="219" t="s">
        <v>171</v>
      </c>
    </row>
    <row r="506" spans="1:65" s="15" customFormat="1" ht="10.199999999999999">
      <c r="B506" s="220"/>
      <c r="C506" s="221"/>
      <c r="D506" s="200" t="s">
        <v>205</v>
      </c>
      <c r="E506" s="222" t="s">
        <v>19</v>
      </c>
      <c r="F506" s="223" t="s">
        <v>208</v>
      </c>
      <c r="G506" s="221"/>
      <c r="H506" s="224">
        <v>251.316</v>
      </c>
      <c r="I506" s="225"/>
      <c r="J506" s="221"/>
      <c r="K506" s="221"/>
      <c r="L506" s="226"/>
      <c r="M506" s="227"/>
      <c r="N506" s="228"/>
      <c r="O506" s="228"/>
      <c r="P506" s="228"/>
      <c r="Q506" s="228"/>
      <c r="R506" s="228"/>
      <c r="S506" s="228"/>
      <c r="T506" s="229"/>
      <c r="AT506" s="230" t="s">
        <v>205</v>
      </c>
      <c r="AU506" s="230" t="s">
        <v>82</v>
      </c>
      <c r="AV506" s="15" t="s">
        <v>177</v>
      </c>
      <c r="AW506" s="15" t="s">
        <v>33</v>
      </c>
      <c r="AX506" s="15" t="s">
        <v>80</v>
      </c>
      <c r="AY506" s="230" t="s">
        <v>171</v>
      </c>
    </row>
    <row r="507" spans="1:65" s="2" customFormat="1" ht="24.15" customHeight="1">
      <c r="A507" s="35"/>
      <c r="B507" s="36"/>
      <c r="C507" s="180" t="s">
        <v>892</v>
      </c>
      <c r="D507" s="180" t="s">
        <v>173</v>
      </c>
      <c r="E507" s="181" t="s">
        <v>893</v>
      </c>
      <c r="F507" s="182" t="s">
        <v>894</v>
      </c>
      <c r="G507" s="183" t="s">
        <v>197</v>
      </c>
      <c r="H507" s="184">
        <v>114.75</v>
      </c>
      <c r="I507" s="185"/>
      <c r="J507" s="186">
        <f>ROUND(I507*H507,2)</f>
        <v>0</v>
      </c>
      <c r="K507" s="182" t="s">
        <v>190</v>
      </c>
      <c r="L507" s="40"/>
      <c r="M507" s="187" t="s">
        <v>19</v>
      </c>
      <c r="N507" s="188" t="s">
        <v>43</v>
      </c>
      <c r="O507" s="65"/>
      <c r="P507" s="189">
        <f>O507*H507</f>
        <v>0</v>
      </c>
      <c r="Q507" s="189">
        <v>3.0000000000000001E-5</v>
      </c>
      <c r="R507" s="189">
        <f>Q507*H507</f>
        <v>3.4425000000000002E-3</v>
      </c>
      <c r="S507" s="189">
        <v>0</v>
      </c>
      <c r="T507" s="190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1" t="s">
        <v>260</v>
      </c>
      <c r="AT507" s="191" t="s">
        <v>173</v>
      </c>
      <c r="AU507" s="191" t="s">
        <v>82</v>
      </c>
      <c r="AY507" s="18" t="s">
        <v>171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8" t="s">
        <v>80</v>
      </c>
      <c r="BK507" s="192">
        <f>ROUND(I507*H507,2)</f>
        <v>0</v>
      </c>
      <c r="BL507" s="18" t="s">
        <v>260</v>
      </c>
      <c r="BM507" s="191" t="s">
        <v>895</v>
      </c>
    </row>
    <row r="508" spans="1:65" s="2" customFormat="1" ht="10.199999999999999">
      <c r="A508" s="35"/>
      <c r="B508" s="36"/>
      <c r="C508" s="37"/>
      <c r="D508" s="193" t="s">
        <v>192</v>
      </c>
      <c r="E508" s="37"/>
      <c r="F508" s="194" t="s">
        <v>896</v>
      </c>
      <c r="G508" s="37"/>
      <c r="H508" s="37"/>
      <c r="I508" s="195"/>
      <c r="J508" s="37"/>
      <c r="K508" s="37"/>
      <c r="L508" s="40"/>
      <c r="M508" s="196"/>
      <c r="N508" s="197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192</v>
      </c>
      <c r="AU508" s="18" t="s">
        <v>82</v>
      </c>
    </row>
    <row r="509" spans="1:65" s="13" customFormat="1" ht="10.199999999999999">
      <c r="B509" s="198"/>
      <c r="C509" s="199"/>
      <c r="D509" s="200" t="s">
        <v>205</v>
      </c>
      <c r="E509" s="201" t="s">
        <v>19</v>
      </c>
      <c r="F509" s="202" t="s">
        <v>897</v>
      </c>
      <c r="G509" s="199"/>
      <c r="H509" s="201" t="s">
        <v>19</v>
      </c>
      <c r="I509" s="203"/>
      <c r="J509" s="199"/>
      <c r="K509" s="199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205</v>
      </c>
      <c r="AU509" s="208" t="s">
        <v>82</v>
      </c>
      <c r="AV509" s="13" t="s">
        <v>80</v>
      </c>
      <c r="AW509" s="13" t="s">
        <v>33</v>
      </c>
      <c r="AX509" s="13" t="s">
        <v>72</v>
      </c>
      <c r="AY509" s="208" t="s">
        <v>171</v>
      </c>
    </row>
    <row r="510" spans="1:65" s="14" customFormat="1" ht="10.199999999999999">
      <c r="B510" s="209"/>
      <c r="C510" s="210"/>
      <c r="D510" s="200" t="s">
        <v>205</v>
      </c>
      <c r="E510" s="211" t="s">
        <v>19</v>
      </c>
      <c r="F510" s="212" t="s">
        <v>898</v>
      </c>
      <c r="G510" s="210"/>
      <c r="H510" s="213">
        <v>1835.702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205</v>
      </c>
      <c r="AU510" s="219" t="s">
        <v>82</v>
      </c>
      <c r="AV510" s="14" t="s">
        <v>82</v>
      </c>
      <c r="AW510" s="14" t="s">
        <v>33</v>
      </c>
      <c r="AX510" s="14" t="s">
        <v>72</v>
      </c>
      <c r="AY510" s="219" t="s">
        <v>171</v>
      </c>
    </row>
    <row r="511" spans="1:65" s="13" customFormat="1" ht="10.199999999999999">
      <c r="B511" s="198"/>
      <c r="C511" s="199"/>
      <c r="D511" s="200" t="s">
        <v>205</v>
      </c>
      <c r="E511" s="201" t="s">
        <v>19</v>
      </c>
      <c r="F511" s="202" t="s">
        <v>899</v>
      </c>
      <c r="G511" s="199"/>
      <c r="H511" s="201" t="s">
        <v>19</v>
      </c>
      <c r="I511" s="203"/>
      <c r="J511" s="199"/>
      <c r="K511" s="199"/>
      <c r="L511" s="204"/>
      <c r="M511" s="205"/>
      <c r="N511" s="206"/>
      <c r="O511" s="206"/>
      <c r="P511" s="206"/>
      <c r="Q511" s="206"/>
      <c r="R511" s="206"/>
      <c r="S511" s="206"/>
      <c r="T511" s="207"/>
      <c r="AT511" s="208" t="s">
        <v>205</v>
      </c>
      <c r="AU511" s="208" t="s">
        <v>82</v>
      </c>
      <c r="AV511" s="13" t="s">
        <v>80</v>
      </c>
      <c r="AW511" s="13" t="s">
        <v>33</v>
      </c>
      <c r="AX511" s="13" t="s">
        <v>72</v>
      </c>
      <c r="AY511" s="208" t="s">
        <v>171</v>
      </c>
    </row>
    <row r="512" spans="1:65" s="14" customFormat="1" ht="10.199999999999999">
      <c r="B512" s="209"/>
      <c r="C512" s="210"/>
      <c r="D512" s="200" t="s">
        <v>205</v>
      </c>
      <c r="E512" s="211" t="s">
        <v>19</v>
      </c>
      <c r="F512" s="212" t="s">
        <v>900</v>
      </c>
      <c r="G512" s="210"/>
      <c r="H512" s="213">
        <v>0.29799999999999999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205</v>
      </c>
      <c r="AU512" s="219" t="s">
        <v>82</v>
      </c>
      <c r="AV512" s="14" t="s">
        <v>82</v>
      </c>
      <c r="AW512" s="14" t="s">
        <v>33</v>
      </c>
      <c r="AX512" s="14" t="s">
        <v>72</v>
      </c>
      <c r="AY512" s="219" t="s">
        <v>171</v>
      </c>
    </row>
    <row r="513" spans="1:65" s="16" customFormat="1" ht="10.199999999999999">
      <c r="B513" s="243"/>
      <c r="C513" s="244"/>
      <c r="D513" s="200" t="s">
        <v>205</v>
      </c>
      <c r="E513" s="245" t="s">
        <v>19</v>
      </c>
      <c r="F513" s="246" t="s">
        <v>901</v>
      </c>
      <c r="G513" s="244"/>
      <c r="H513" s="247">
        <v>1836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AT513" s="253" t="s">
        <v>205</v>
      </c>
      <c r="AU513" s="253" t="s">
        <v>82</v>
      </c>
      <c r="AV513" s="16" t="s">
        <v>182</v>
      </c>
      <c r="AW513" s="16" t="s">
        <v>33</v>
      </c>
      <c r="AX513" s="16" t="s">
        <v>72</v>
      </c>
      <c r="AY513" s="253" t="s">
        <v>171</v>
      </c>
    </row>
    <row r="514" spans="1:65" s="14" customFormat="1" ht="10.199999999999999">
      <c r="B514" s="209"/>
      <c r="C514" s="210"/>
      <c r="D514" s="200" t="s">
        <v>205</v>
      </c>
      <c r="E514" s="211" t="s">
        <v>19</v>
      </c>
      <c r="F514" s="212" t="s">
        <v>902</v>
      </c>
      <c r="G514" s="210"/>
      <c r="H514" s="213">
        <v>-1836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205</v>
      </c>
      <c r="AU514" s="219" t="s">
        <v>82</v>
      </c>
      <c r="AV514" s="14" t="s">
        <v>82</v>
      </c>
      <c r="AW514" s="14" t="s">
        <v>33</v>
      </c>
      <c r="AX514" s="14" t="s">
        <v>72</v>
      </c>
      <c r="AY514" s="219" t="s">
        <v>171</v>
      </c>
    </row>
    <row r="515" spans="1:65" s="14" customFormat="1" ht="10.199999999999999">
      <c r="B515" s="209"/>
      <c r="C515" s="210"/>
      <c r="D515" s="200" t="s">
        <v>205</v>
      </c>
      <c r="E515" s="211" t="s">
        <v>19</v>
      </c>
      <c r="F515" s="212" t="s">
        <v>903</v>
      </c>
      <c r="G515" s="210"/>
      <c r="H515" s="213">
        <v>114.75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205</v>
      </c>
      <c r="AU515" s="219" t="s">
        <v>82</v>
      </c>
      <c r="AV515" s="14" t="s">
        <v>82</v>
      </c>
      <c r="AW515" s="14" t="s">
        <v>33</v>
      </c>
      <c r="AX515" s="14" t="s">
        <v>72</v>
      </c>
      <c r="AY515" s="219" t="s">
        <v>171</v>
      </c>
    </row>
    <row r="516" spans="1:65" s="15" customFormat="1" ht="10.199999999999999">
      <c r="B516" s="220"/>
      <c r="C516" s="221"/>
      <c r="D516" s="200" t="s">
        <v>205</v>
      </c>
      <c r="E516" s="222" t="s">
        <v>19</v>
      </c>
      <c r="F516" s="223" t="s">
        <v>208</v>
      </c>
      <c r="G516" s="221"/>
      <c r="H516" s="224">
        <v>114.75</v>
      </c>
      <c r="I516" s="225"/>
      <c r="J516" s="221"/>
      <c r="K516" s="221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205</v>
      </c>
      <c r="AU516" s="230" t="s">
        <v>82</v>
      </c>
      <c r="AV516" s="15" t="s">
        <v>177</v>
      </c>
      <c r="AW516" s="15" t="s">
        <v>33</v>
      </c>
      <c r="AX516" s="15" t="s">
        <v>80</v>
      </c>
      <c r="AY516" s="230" t="s">
        <v>171</v>
      </c>
    </row>
    <row r="517" spans="1:65" s="2" customFormat="1" ht="33" customHeight="1">
      <c r="A517" s="35"/>
      <c r="B517" s="36"/>
      <c r="C517" s="232" t="s">
        <v>904</v>
      </c>
      <c r="D517" s="232" t="s">
        <v>315</v>
      </c>
      <c r="E517" s="233" t="s">
        <v>905</v>
      </c>
      <c r="F517" s="234" t="s">
        <v>906</v>
      </c>
      <c r="G517" s="235" t="s">
        <v>197</v>
      </c>
      <c r="H517" s="236">
        <v>131.96299999999999</v>
      </c>
      <c r="I517" s="237"/>
      <c r="J517" s="238">
        <f>ROUND(I517*H517,2)</f>
        <v>0</v>
      </c>
      <c r="K517" s="234" t="s">
        <v>318</v>
      </c>
      <c r="L517" s="239"/>
      <c r="M517" s="240" t="s">
        <v>19</v>
      </c>
      <c r="N517" s="241" t="s">
        <v>43</v>
      </c>
      <c r="O517" s="65"/>
      <c r="P517" s="189">
        <f>O517*H517</f>
        <v>0</v>
      </c>
      <c r="Q517" s="189">
        <v>2.0999999999999999E-3</v>
      </c>
      <c r="R517" s="189">
        <f>Q517*H517</f>
        <v>0.27712229999999999</v>
      </c>
      <c r="S517" s="189">
        <v>0</v>
      </c>
      <c r="T517" s="190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191" t="s">
        <v>362</v>
      </c>
      <c r="AT517" s="191" t="s">
        <v>315</v>
      </c>
      <c r="AU517" s="191" t="s">
        <v>82</v>
      </c>
      <c r="AY517" s="18" t="s">
        <v>171</v>
      </c>
      <c r="BE517" s="192">
        <f>IF(N517="základní",J517,0)</f>
        <v>0</v>
      </c>
      <c r="BF517" s="192">
        <f>IF(N517="snížená",J517,0)</f>
        <v>0</v>
      </c>
      <c r="BG517" s="192">
        <f>IF(N517="zákl. přenesená",J517,0)</f>
        <v>0</v>
      </c>
      <c r="BH517" s="192">
        <f>IF(N517="sníž. přenesená",J517,0)</f>
        <v>0</v>
      </c>
      <c r="BI517" s="192">
        <f>IF(N517="nulová",J517,0)</f>
        <v>0</v>
      </c>
      <c r="BJ517" s="18" t="s">
        <v>80</v>
      </c>
      <c r="BK517" s="192">
        <f>ROUND(I517*H517,2)</f>
        <v>0</v>
      </c>
      <c r="BL517" s="18" t="s">
        <v>260</v>
      </c>
      <c r="BM517" s="191" t="s">
        <v>907</v>
      </c>
    </row>
    <row r="518" spans="1:65" s="14" customFormat="1" ht="10.199999999999999">
      <c r="B518" s="209"/>
      <c r="C518" s="210"/>
      <c r="D518" s="200" t="s">
        <v>205</v>
      </c>
      <c r="E518" s="211" t="s">
        <v>19</v>
      </c>
      <c r="F518" s="212" t="s">
        <v>908</v>
      </c>
      <c r="G518" s="210"/>
      <c r="H518" s="213">
        <v>131.96299999999999</v>
      </c>
      <c r="I518" s="214"/>
      <c r="J518" s="210"/>
      <c r="K518" s="210"/>
      <c r="L518" s="215"/>
      <c r="M518" s="216"/>
      <c r="N518" s="217"/>
      <c r="O518" s="217"/>
      <c r="P518" s="217"/>
      <c r="Q518" s="217"/>
      <c r="R518" s="217"/>
      <c r="S518" s="217"/>
      <c r="T518" s="218"/>
      <c r="AT518" s="219" t="s">
        <v>205</v>
      </c>
      <c r="AU518" s="219" t="s">
        <v>82</v>
      </c>
      <c r="AV518" s="14" t="s">
        <v>82</v>
      </c>
      <c r="AW518" s="14" t="s">
        <v>33</v>
      </c>
      <c r="AX518" s="14" t="s">
        <v>72</v>
      </c>
      <c r="AY518" s="219" t="s">
        <v>171</v>
      </c>
    </row>
    <row r="519" spans="1:65" s="15" customFormat="1" ht="10.199999999999999">
      <c r="B519" s="220"/>
      <c r="C519" s="221"/>
      <c r="D519" s="200" t="s">
        <v>205</v>
      </c>
      <c r="E519" s="222" t="s">
        <v>19</v>
      </c>
      <c r="F519" s="223" t="s">
        <v>208</v>
      </c>
      <c r="G519" s="221"/>
      <c r="H519" s="224">
        <v>131.96299999999999</v>
      </c>
      <c r="I519" s="225"/>
      <c r="J519" s="221"/>
      <c r="K519" s="221"/>
      <c r="L519" s="226"/>
      <c r="M519" s="227"/>
      <c r="N519" s="228"/>
      <c r="O519" s="228"/>
      <c r="P519" s="228"/>
      <c r="Q519" s="228"/>
      <c r="R519" s="228"/>
      <c r="S519" s="228"/>
      <c r="T519" s="229"/>
      <c r="AT519" s="230" t="s">
        <v>205</v>
      </c>
      <c r="AU519" s="230" t="s">
        <v>82</v>
      </c>
      <c r="AV519" s="15" t="s">
        <v>177</v>
      </c>
      <c r="AW519" s="15" t="s">
        <v>33</v>
      </c>
      <c r="AX519" s="15" t="s">
        <v>80</v>
      </c>
      <c r="AY519" s="230" t="s">
        <v>171</v>
      </c>
    </row>
    <row r="520" spans="1:65" s="2" customFormat="1" ht="55.5" customHeight="1">
      <c r="A520" s="35"/>
      <c r="B520" s="36"/>
      <c r="C520" s="180" t="s">
        <v>909</v>
      </c>
      <c r="D520" s="180" t="s">
        <v>173</v>
      </c>
      <c r="E520" s="181" t="s">
        <v>910</v>
      </c>
      <c r="F520" s="182" t="s">
        <v>911</v>
      </c>
      <c r="G520" s="183" t="s">
        <v>197</v>
      </c>
      <c r="H520" s="184">
        <v>149.01</v>
      </c>
      <c r="I520" s="185"/>
      <c r="J520" s="186">
        <f>ROUND(I520*H520,2)</f>
        <v>0</v>
      </c>
      <c r="K520" s="182" t="s">
        <v>190</v>
      </c>
      <c r="L520" s="40"/>
      <c r="M520" s="187" t="s">
        <v>19</v>
      </c>
      <c r="N520" s="188" t="s">
        <v>43</v>
      </c>
      <c r="O520" s="65"/>
      <c r="P520" s="189">
        <f>O520*H520</f>
        <v>0</v>
      </c>
      <c r="Q520" s="189">
        <v>0</v>
      </c>
      <c r="R520" s="189">
        <f>Q520*H520</f>
        <v>0</v>
      </c>
      <c r="S520" s="189">
        <v>0</v>
      </c>
      <c r="T520" s="190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1" t="s">
        <v>260</v>
      </c>
      <c r="AT520" s="191" t="s">
        <v>173</v>
      </c>
      <c r="AU520" s="191" t="s">
        <v>82</v>
      </c>
      <c r="AY520" s="18" t="s">
        <v>171</v>
      </c>
      <c r="BE520" s="192">
        <f>IF(N520="základní",J520,0)</f>
        <v>0</v>
      </c>
      <c r="BF520" s="192">
        <f>IF(N520="snížená",J520,0)</f>
        <v>0</v>
      </c>
      <c r="BG520" s="192">
        <f>IF(N520="zákl. přenesená",J520,0)</f>
        <v>0</v>
      </c>
      <c r="BH520" s="192">
        <f>IF(N520="sníž. přenesená",J520,0)</f>
        <v>0</v>
      </c>
      <c r="BI520" s="192">
        <f>IF(N520="nulová",J520,0)</f>
        <v>0</v>
      </c>
      <c r="BJ520" s="18" t="s">
        <v>80</v>
      </c>
      <c r="BK520" s="192">
        <f>ROUND(I520*H520,2)</f>
        <v>0</v>
      </c>
      <c r="BL520" s="18" t="s">
        <v>260</v>
      </c>
      <c r="BM520" s="191" t="s">
        <v>912</v>
      </c>
    </row>
    <row r="521" spans="1:65" s="2" customFormat="1" ht="10.199999999999999">
      <c r="A521" s="35"/>
      <c r="B521" s="36"/>
      <c r="C521" s="37"/>
      <c r="D521" s="193" t="s">
        <v>192</v>
      </c>
      <c r="E521" s="37"/>
      <c r="F521" s="194" t="s">
        <v>913</v>
      </c>
      <c r="G521" s="37"/>
      <c r="H521" s="37"/>
      <c r="I521" s="195"/>
      <c r="J521" s="37"/>
      <c r="K521" s="37"/>
      <c r="L521" s="40"/>
      <c r="M521" s="196"/>
      <c r="N521" s="197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192</v>
      </c>
      <c r="AU521" s="18" t="s">
        <v>82</v>
      </c>
    </row>
    <row r="522" spans="1:65" s="13" customFormat="1" ht="10.199999999999999">
      <c r="B522" s="198"/>
      <c r="C522" s="199"/>
      <c r="D522" s="200" t="s">
        <v>205</v>
      </c>
      <c r="E522" s="201" t="s">
        <v>19</v>
      </c>
      <c r="F522" s="202" t="s">
        <v>914</v>
      </c>
      <c r="G522" s="199"/>
      <c r="H522" s="201" t="s">
        <v>19</v>
      </c>
      <c r="I522" s="203"/>
      <c r="J522" s="199"/>
      <c r="K522" s="199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205</v>
      </c>
      <c r="AU522" s="208" t="s">
        <v>82</v>
      </c>
      <c r="AV522" s="13" t="s">
        <v>80</v>
      </c>
      <c r="AW522" s="13" t="s">
        <v>33</v>
      </c>
      <c r="AX522" s="13" t="s">
        <v>72</v>
      </c>
      <c r="AY522" s="208" t="s">
        <v>171</v>
      </c>
    </row>
    <row r="523" spans="1:65" s="14" customFormat="1" ht="10.199999999999999">
      <c r="B523" s="209"/>
      <c r="C523" s="210"/>
      <c r="D523" s="200" t="s">
        <v>205</v>
      </c>
      <c r="E523" s="211" t="s">
        <v>19</v>
      </c>
      <c r="F523" s="212" t="s">
        <v>710</v>
      </c>
      <c r="G523" s="210"/>
      <c r="H523" s="213">
        <v>149.01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205</v>
      </c>
      <c r="AU523" s="219" t="s">
        <v>82</v>
      </c>
      <c r="AV523" s="14" t="s">
        <v>82</v>
      </c>
      <c r="AW523" s="14" t="s">
        <v>33</v>
      </c>
      <c r="AX523" s="14" t="s">
        <v>72</v>
      </c>
      <c r="AY523" s="219" t="s">
        <v>171</v>
      </c>
    </row>
    <row r="524" spans="1:65" s="15" customFormat="1" ht="10.199999999999999">
      <c r="B524" s="220"/>
      <c r="C524" s="221"/>
      <c r="D524" s="200" t="s">
        <v>205</v>
      </c>
      <c r="E524" s="222" t="s">
        <v>19</v>
      </c>
      <c r="F524" s="223" t="s">
        <v>208</v>
      </c>
      <c r="G524" s="221"/>
      <c r="H524" s="224">
        <v>149.01</v>
      </c>
      <c r="I524" s="225"/>
      <c r="J524" s="221"/>
      <c r="K524" s="221"/>
      <c r="L524" s="226"/>
      <c r="M524" s="227"/>
      <c r="N524" s="228"/>
      <c r="O524" s="228"/>
      <c r="P524" s="228"/>
      <c r="Q524" s="228"/>
      <c r="R524" s="228"/>
      <c r="S524" s="228"/>
      <c r="T524" s="229"/>
      <c r="AT524" s="230" t="s">
        <v>205</v>
      </c>
      <c r="AU524" s="230" t="s">
        <v>82</v>
      </c>
      <c r="AV524" s="15" t="s">
        <v>177</v>
      </c>
      <c r="AW524" s="15" t="s">
        <v>33</v>
      </c>
      <c r="AX524" s="15" t="s">
        <v>80</v>
      </c>
      <c r="AY524" s="230" t="s">
        <v>171</v>
      </c>
    </row>
    <row r="525" spans="1:65" s="2" customFormat="1" ht="37.799999999999997" customHeight="1">
      <c r="A525" s="35"/>
      <c r="B525" s="36"/>
      <c r="C525" s="232" t="s">
        <v>915</v>
      </c>
      <c r="D525" s="232" t="s">
        <v>315</v>
      </c>
      <c r="E525" s="233" t="s">
        <v>916</v>
      </c>
      <c r="F525" s="234" t="s">
        <v>917</v>
      </c>
      <c r="G525" s="235" t="s">
        <v>197</v>
      </c>
      <c r="H525" s="236">
        <v>171.36199999999999</v>
      </c>
      <c r="I525" s="237"/>
      <c r="J525" s="238">
        <f>ROUND(I525*H525,2)</f>
        <v>0</v>
      </c>
      <c r="K525" s="234" t="s">
        <v>190</v>
      </c>
      <c r="L525" s="239"/>
      <c r="M525" s="240" t="s">
        <v>19</v>
      </c>
      <c r="N525" s="241" t="s">
        <v>43</v>
      </c>
      <c r="O525" s="65"/>
      <c r="P525" s="189">
        <f>O525*H525</f>
        <v>0</v>
      </c>
      <c r="Q525" s="189">
        <v>6.0000000000000002E-5</v>
      </c>
      <c r="R525" s="189">
        <f>Q525*H525</f>
        <v>1.0281719999999999E-2</v>
      </c>
      <c r="S525" s="189">
        <v>0</v>
      </c>
      <c r="T525" s="190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91" t="s">
        <v>362</v>
      </c>
      <c r="AT525" s="191" t="s">
        <v>315</v>
      </c>
      <c r="AU525" s="191" t="s">
        <v>82</v>
      </c>
      <c r="AY525" s="18" t="s">
        <v>171</v>
      </c>
      <c r="BE525" s="192">
        <f>IF(N525="základní",J525,0)</f>
        <v>0</v>
      </c>
      <c r="BF525" s="192">
        <f>IF(N525="snížená",J525,0)</f>
        <v>0</v>
      </c>
      <c r="BG525" s="192">
        <f>IF(N525="zákl. přenesená",J525,0)</f>
        <v>0</v>
      </c>
      <c r="BH525" s="192">
        <f>IF(N525="sníž. přenesená",J525,0)</f>
        <v>0</v>
      </c>
      <c r="BI525" s="192">
        <f>IF(N525="nulová",J525,0)</f>
        <v>0</v>
      </c>
      <c r="BJ525" s="18" t="s">
        <v>80</v>
      </c>
      <c r="BK525" s="192">
        <f>ROUND(I525*H525,2)</f>
        <v>0</v>
      </c>
      <c r="BL525" s="18" t="s">
        <v>260</v>
      </c>
      <c r="BM525" s="191" t="s">
        <v>918</v>
      </c>
    </row>
    <row r="526" spans="1:65" s="14" customFormat="1" ht="10.199999999999999">
      <c r="B526" s="209"/>
      <c r="C526" s="210"/>
      <c r="D526" s="200" t="s">
        <v>205</v>
      </c>
      <c r="E526" s="211" t="s">
        <v>19</v>
      </c>
      <c r="F526" s="212" t="s">
        <v>919</v>
      </c>
      <c r="G526" s="210"/>
      <c r="H526" s="213">
        <v>171.36199999999999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205</v>
      </c>
      <c r="AU526" s="219" t="s">
        <v>82</v>
      </c>
      <c r="AV526" s="14" t="s">
        <v>82</v>
      </c>
      <c r="AW526" s="14" t="s">
        <v>33</v>
      </c>
      <c r="AX526" s="14" t="s">
        <v>72</v>
      </c>
      <c r="AY526" s="219" t="s">
        <v>171</v>
      </c>
    </row>
    <row r="527" spans="1:65" s="15" customFormat="1" ht="10.199999999999999">
      <c r="B527" s="220"/>
      <c r="C527" s="221"/>
      <c r="D527" s="200" t="s">
        <v>205</v>
      </c>
      <c r="E527" s="222" t="s">
        <v>19</v>
      </c>
      <c r="F527" s="223" t="s">
        <v>208</v>
      </c>
      <c r="G527" s="221"/>
      <c r="H527" s="224">
        <v>171.36199999999999</v>
      </c>
      <c r="I527" s="225"/>
      <c r="J527" s="221"/>
      <c r="K527" s="221"/>
      <c r="L527" s="226"/>
      <c r="M527" s="227"/>
      <c r="N527" s="228"/>
      <c r="O527" s="228"/>
      <c r="P527" s="228"/>
      <c r="Q527" s="228"/>
      <c r="R527" s="228"/>
      <c r="S527" s="228"/>
      <c r="T527" s="229"/>
      <c r="AT527" s="230" t="s">
        <v>205</v>
      </c>
      <c r="AU527" s="230" t="s">
        <v>82</v>
      </c>
      <c r="AV527" s="15" t="s">
        <v>177</v>
      </c>
      <c r="AW527" s="15" t="s">
        <v>33</v>
      </c>
      <c r="AX527" s="15" t="s">
        <v>80</v>
      </c>
      <c r="AY527" s="230" t="s">
        <v>171</v>
      </c>
    </row>
    <row r="528" spans="1:65" s="2" customFormat="1" ht="44.25" customHeight="1">
      <c r="A528" s="35"/>
      <c r="B528" s="36"/>
      <c r="C528" s="180" t="s">
        <v>920</v>
      </c>
      <c r="D528" s="180" t="s">
        <v>173</v>
      </c>
      <c r="E528" s="181" t="s">
        <v>921</v>
      </c>
      <c r="F528" s="182" t="s">
        <v>922</v>
      </c>
      <c r="G528" s="183" t="s">
        <v>860</v>
      </c>
      <c r="H528" s="242"/>
      <c r="I528" s="185"/>
      <c r="J528" s="186">
        <f>ROUND(I528*H528,2)</f>
        <v>0</v>
      </c>
      <c r="K528" s="182" t="s">
        <v>190</v>
      </c>
      <c r="L528" s="40"/>
      <c r="M528" s="187" t="s">
        <v>19</v>
      </c>
      <c r="N528" s="188" t="s">
        <v>43</v>
      </c>
      <c r="O528" s="65"/>
      <c r="P528" s="189">
        <f>O528*H528</f>
        <v>0</v>
      </c>
      <c r="Q528" s="189">
        <v>0</v>
      </c>
      <c r="R528" s="189">
        <f>Q528*H528</f>
        <v>0</v>
      </c>
      <c r="S528" s="189">
        <v>0</v>
      </c>
      <c r="T528" s="19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91" t="s">
        <v>260</v>
      </c>
      <c r="AT528" s="191" t="s">
        <v>173</v>
      </c>
      <c r="AU528" s="191" t="s">
        <v>82</v>
      </c>
      <c r="AY528" s="18" t="s">
        <v>171</v>
      </c>
      <c r="BE528" s="192">
        <f>IF(N528="základní",J528,0)</f>
        <v>0</v>
      </c>
      <c r="BF528" s="192">
        <f>IF(N528="snížená",J528,0)</f>
        <v>0</v>
      </c>
      <c r="BG528" s="192">
        <f>IF(N528="zákl. přenesená",J528,0)</f>
        <v>0</v>
      </c>
      <c r="BH528" s="192">
        <f>IF(N528="sníž. přenesená",J528,0)</f>
        <v>0</v>
      </c>
      <c r="BI528" s="192">
        <f>IF(N528="nulová",J528,0)</f>
        <v>0</v>
      </c>
      <c r="BJ528" s="18" t="s">
        <v>80</v>
      </c>
      <c r="BK528" s="192">
        <f>ROUND(I528*H528,2)</f>
        <v>0</v>
      </c>
      <c r="BL528" s="18" t="s">
        <v>260</v>
      </c>
      <c r="BM528" s="191" t="s">
        <v>923</v>
      </c>
    </row>
    <row r="529" spans="1:65" s="2" customFormat="1" ht="10.199999999999999">
      <c r="A529" s="35"/>
      <c r="B529" s="36"/>
      <c r="C529" s="37"/>
      <c r="D529" s="193" t="s">
        <v>192</v>
      </c>
      <c r="E529" s="37"/>
      <c r="F529" s="194" t="s">
        <v>924</v>
      </c>
      <c r="G529" s="37"/>
      <c r="H529" s="37"/>
      <c r="I529" s="195"/>
      <c r="J529" s="37"/>
      <c r="K529" s="37"/>
      <c r="L529" s="40"/>
      <c r="M529" s="196"/>
      <c r="N529" s="197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192</v>
      </c>
      <c r="AU529" s="18" t="s">
        <v>82</v>
      </c>
    </row>
    <row r="530" spans="1:65" s="12" customFormat="1" ht="22.8" customHeight="1">
      <c r="B530" s="164"/>
      <c r="C530" s="165"/>
      <c r="D530" s="166" t="s">
        <v>71</v>
      </c>
      <c r="E530" s="178" t="s">
        <v>925</v>
      </c>
      <c r="F530" s="178" t="s">
        <v>926</v>
      </c>
      <c r="G530" s="165"/>
      <c r="H530" s="165"/>
      <c r="I530" s="168"/>
      <c r="J530" s="179">
        <f>BK530</f>
        <v>0</v>
      </c>
      <c r="K530" s="165"/>
      <c r="L530" s="170"/>
      <c r="M530" s="171"/>
      <c r="N530" s="172"/>
      <c r="O530" s="172"/>
      <c r="P530" s="173">
        <f>SUM(P531:P583)</f>
        <v>0</v>
      </c>
      <c r="Q530" s="172"/>
      <c r="R530" s="173">
        <f>SUM(R531:R583)</f>
        <v>5.295854610000001</v>
      </c>
      <c r="S530" s="172"/>
      <c r="T530" s="174">
        <f>SUM(T531:T583)</f>
        <v>0</v>
      </c>
      <c r="AR530" s="175" t="s">
        <v>82</v>
      </c>
      <c r="AT530" s="176" t="s">
        <v>71</v>
      </c>
      <c r="AU530" s="176" t="s">
        <v>80</v>
      </c>
      <c r="AY530" s="175" t="s">
        <v>171</v>
      </c>
      <c r="BK530" s="177">
        <f>SUM(BK531:BK583)</f>
        <v>0</v>
      </c>
    </row>
    <row r="531" spans="1:65" s="2" customFormat="1" ht="24.15" customHeight="1">
      <c r="A531" s="35"/>
      <c r="B531" s="36"/>
      <c r="C531" s="180" t="s">
        <v>927</v>
      </c>
      <c r="D531" s="180" t="s">
        <v>173</v>
      </c>
      <c r="E531" s="181" t="s">
        <v>928</v>
      </c>
      <c r="F531" s="182" t="s">
        <v>929</v>
      </c>
      <c r="G531" s="183" t="s">
        <v>197</v>
      </c>
      <c r="H531" s="184">
        <v>148.096</v>
      </c>
      <c r="I531" s="185"/>
      <c r="J531" s="186">
        <f>ROUND(I531*H531,2)</f>
        <v>0</v>
      </c>
      <c r="K531" s="182" t="s">
        <v>190</v>
      </c>
      <c r="L531" s="40"/>
      <c r="M531" s="187" t="s">
        <v>19</v>
      </c>
      <c r="N531" s="188" t="s">
        <v>43</v>
      </c>
      <c r="O531" s="65"/>
      <c r="P531" s="189">
        <f>O531*H531</f>
        <v>0</v>
      </c>
      <c r="Q531" s="189">
        <v>2.4000000000000001E-4</v>
      </c>
      <c r="R531" s="189">
        <f>Q531*H531</f>
        <v>3.5543040000000005E-2</v>
      </c>
      <c r="S531" s="189">
        <v>0</v>
      </c>
      <c r="T531" s="190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191" t="s">
        <v>260</v>
      </c>
      <c r="AT531" s="191" t="s">
        <v>173</v>
      </c>
      <c r="AU531" s="191" t="s">
        <v>82</v>
      </c>
      <c r="AY531" s="18" t="s">
        <v>171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8" t="s">
        <v>80</v>
      </c>
      <c r="BK531" s="192">
        <f>ROUND(I531*H531,2)</f>
        <v>0</v>
      </c>
      <c r="BL531" s="18" t="s">
        <v>260</v>
      </c>
      <c r="BM531" s="191" t="s">
        <v>930</v>
      </c>
    </row>
    <row r="532" spans="1:65" s="2" customFormat="1" ht="10.199999999999999">
      <c r="A532" s="35"/>
      <c r="B532" s="36"/>
      <c r="C532" s="37"/>
      <c r="D532" s="193" t="s">
        <v>192</v>
      </c>
      <c r="E532" s="37"/>
      <c r="F532" s="194" t="s">
        <v>931</v>
      </c>
      <c r="G532" s="37"/>
      <c r="H532" s="37"/>
      <c r="I532" s="195"/>
      <c r="J532" s="37"/>
      <c r="K532" s="37"/>
      <c r="L532" s="40"/>
      <c r="M532" s="196"/>
      <c r="N532" s="197"/>
      <c r="O532" s="65"/>
      <c r="P532" s="65"/>
      <c r="Q532" s="65"/>
      <c r="R532" s="65"/>
      <c r="S532" s="65"/>
      <c r="T532" s="66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8" t="s">
        <v>192</v>
      </c>
      <c r="AU532" s="18" t="s">
        <v>82</v>
      </c>
    </row>
    <row r="533" spans="1:65" s="2" customFormat="1" ht="19.2">
      <c r="A533" s="35"/>
      <c r="B533" s="36"/>
      <c r="C533" s="37"/>
      <c r="D533" s="200" t="s">
        <v>233</v>
      </c>
      <c r="E533" s="37"/>
      <c r="F533" s="231" t="s">
        <v>932</v>
      </c>
      <c r="G533" s="37"/>
      <c r="H533" s="37"/>
      <c r="I533" s="195"/>
      <c r="J533" s="37"/>
      <c r="K533" s="37"/>
      <c r="L533" s="40"/>
      <c r="M533" s="196"/>
      <c r="N533" s="197"/>
      <c r="O533" s="65"/>
      <c r="P533" s="65"/>
      <c r="Q533" s="65"/>
      <c r="R533" s="65"/>
      <c r="S533" s="65"/>
      <c r="T533" s="66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233</v>
      </c>
      <c r="AU533" s="18" t="s">
        <v>82</v>
      </c>
    </row>
    <row r="534" spans="1:65" s="13" customFormat="1" ht="10.199999999999999">
      <c r="B534" s="198"/>
      <c r="C534" s="199"/>
      <c r="D534" s="200" t="s">
        <v>205</v>
      </c>
      <c r="E534" s="201" t="s">
        <v>19</v>
      </c>
      <c r="F534" s="202" t="s">
        <v>933</v>
      </c>
      <c r="G534" s="199"/>
      <c r="H534" s="201" t="s">
        <v>19</v>
      </c>
      <c r="I534" s="203"/>
      <c r="J534" s="199"/>
      <c r="K534" s="199"/>
      <c r="L534" s="204"/>
      <c r="M534" s="205"/>
      <c r="N534" s="206"/>
      <c r="O534" s="206"/>
      <c r="P534" s="206"/>
      <c r="Q534" s="206"/>
      <c r="R534" s="206"/>
      <c r="S534" s="206"/>
      <c r="T534" s="207"/>
      <c r="AT534" s="208" t="s">
        <v>205</v>
      </c>
      <c r="AU534" s="208" t="s">
        <v>82</v>
      </c>
      <c r="AV534" s="13" t="s">
        <v>80</v>
      </c>
      <c r="AW534" s="13" t="s">
        <v>33</v>
      </c>
      <c r="AX534" s="13" t="s">
        <v>72</v>
      </c>
      <c r="AY534" s="208" t="s">
        <v>171</v>
      </c>
    </row>
    <row r="535" spans="1:65" s="14" customFormat="1" ht="10.199999999999999">
      <c r="B535" s="209"/>
      <c r="C535" s="210"/>
      <c r="D535" s="200" t="s">
        <v>205</v>
      </c>
      <c r="E535" s="211" t="s">
        <v>19</v>
      </c>
      <c r="F535" s="212" t="s">
        <v>934</v>
      </c>
      <c r="G535" s="210"/>
      <c r="H535" s="213">
        <v>179.726</v>
      </c>
      <c r="I535" s="214"/>
      <c r="J535" s="210"/>
      <c r="K535" s="210"/>
      <c r="L535" s="215"/>
      <c r="M535" s="216"/>
      <c r="N535" s="217"/>
      <c r="O535" s="217"/>
      <c r="P535" s="217"/>
      <c r="Q535" s="217"/>
      <c r="R535" s="217"/>
      <c r="S535" s="217"/>
      <c r="T535" s="218"/>
      <c r="AT535" s="219" t="s">
        <v>205</v>
      </c>
      <c r="AU535" s="219" t="s">
        <v>82</v>
      </c>
      <c r="AV535" s="14" t="s">
        <v>82</v>
      </c>
      <c r="AW535" s="14" t="s">
        <v>33</v>
      </c>
      <c r="AX535" s="14" t="s">
        <v>72</v>
      </c>
      <c r="AY535" s="219" t="s">
        <v>171</v>
      </c>
    </row>
    <row r="536" spans="1:65" s="14" customFormat="1" ht="10.199999999999999">
      <c r="B536" s="209"/>
      <c r="C536" s="210"/>
      <c r="D536" s="200" t="s">
        <v>205</v>
      </c>
      <c r="E536" s="211" t="s">
        <v>19</v>
      </c>
      <c r="F536" s="212" t="s">
        <v>935</v>
      </c>
      <c r="G536" s="210"/>
      <c r="H536" s="213">
        <v>-31.63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205</v>
      </c>
      <c r="AU536" s="219" t="s">
        <v>82</v>
      </c>
      <c r="AV536" s="14" t="s">
        <v>82</v>
      </c>
      <c r="AW536" s="14" t="s">
        <v>33</v>
      </c>
      <c r="AX536" s="14" t="s">
        <v>72</v>
      </c>
      <c r="AY536" s="219" t="s">
        <v>171</v>
      </c>
    </row>
    <row r="537" spans="1:65" s="15" customFormat="1" ht="10.199999999999999">
      <c r="B537" s="220"/>
      <c r="C537" s="221"/>
      <c r="D537" s="200" t="s">
        <v>205</v>
      </c>
      <c r="E537" s="222" t="s">
        <v>19</v>
      </c>
      <c r="F537" s="223" t="s">
        <v>208</v>
      </c>
      <c r="G537" s="221"/>
      <c r="H537" s="224">
        <v>148.096</v>
      </c>
      <c r="I537" s="225"/>
      <c r="J537" s="221"/>
      <c r="K537" s="221"/>
      <c r="L537" s="226"/>
      <c r="M537" s="227"/>
      <c r="N537" s="228"/>
      <c r="O537" s="228"/>
      <c r="P537" s="228"/>
      <c r="Q537" s="228"/>
      <c r="R537" s="228"/>
      <c r="S537" s="228"/>
      <c r="T537" s="229"/>
      <c r="AT537" s="230" t="s">
        <v>205</v>
      </c>
      <c r="AU537" s="230" t="s">
        <v>82</v>
      </c>
      <c r="AV537" s="15" t="s">
        <v>177</v>
      </c>
      <c r="AW537" s="15" t="s">
        <v>33</v>
      </c>
      <c r="AX537" s="15" t="s">
        <v>80</v>
      </c>
      <c r="AY537" s="230" t="s">
        <v>171</v>
      </c>
    </row>
    <row r="538" spans="1:65" s="2" customFormat="1" ht="33" customHeight="1">
      <c r="A538" s="35"/>
      <c r="B538" s="36"/>
      <c r="C538" s="232" t="s">
        <v>936</v>
      </c>
      <c r="D538" s="232" t="s">
        <v>315</v>
      </c>
      <c r="E538" s="233" t="s">
        <v>937</v>
      </c>
      <c r="F538" s="234" t="s">
        <v>938</v>
      </c>
      <c r="G538" s="235" t="s">
        <v>197</v>
      </c>
      <c r="H538" s="236">
        <v>155.501</v>
      </c>
      <c r="I538" s="237"/>
      <c r="J538" s="238">
        <f>ROUND(I538*H538,2)</f>
        <v>0</v>
      </c>
      <c r="K538" s="234" t="s">
        <v>190</v>
      </c>
      <c r="L538" s="239"/>
      <c r="M538" s="240" t="s">
        <v>19</v>
      </c>
      <c r="N538" s="241" t="s">
        <v>43</v>
      </c>
      <c r="O538" s="65"/>
      <c r="P538" s="189">
        <f>O538*H538</f>
        <v>0</v>
      </c>
      <c r="Q538" s="189">
        <v>1.2E-2</v>
      </c>
      <c r="R538" s="189">
        <f>Q538*H538</f>
        <v>1.866012</v>
      </c>
      <c r="S538" s="189">
        <v>0</v>
      </c>
      <c r="T538" s="190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91" t="s">
        <v>362</v>
      </c>
      <c r="AT538" s="191" t="s">
        <v>315</v>
      </c>
      <c r="AU538" s="191" t="s">
        <v>82</v>
      </c>
      <c r="AY538" s="18" t="s">
        <v>171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8" t="s">
        <v>80</v>
      </c>
      <c r="BK538" s="192">
        <f>ROUND(I538*H538,2)</f>
        <v>0</v>
      </c>
      <c r="BL538" s="18" t="s">
        <v>260</v>
      </c>
      <c r="BM538" s="191" t="s">
        <v>939</v>
      </c>
    </row>
    <row r="539" spans="1:65" s="14" customFormat="1" ht="10.199999999999999">
      <c r="B539" s="209"/>
      <c r="C539" s="210"/>
      <c r="D539" s="200" t="s">
        <v>205</v>
      </c>
      <c r="E539" s="211" t="s">
        <v>19</v>
      </c>
      <c r="F539" s="212" t="s">
        <v>940</v>
      </c>
      <c r="G539" s="210"/>
      <c r="H539" s="213">
        <v>155.501</v>
      </c>
      <c r="I539" s="214"/>
      <c r="J539" s="210"/>
      <c r="K539" s="210"/>
      <c r="L539" s="215"/>
      <c r="M539" s="216"/>
      <c r="N539" s="217"/>
      <c r="O539" s="217"/>
      <c r="P539" s="217"/>
      <c r="Q539" s="217"/>
      <c r="R539" s="217"/>
      <c r="S539" s="217"/>
      <c r="T539" s="218"/>
      <c r="AT539" s="219" t="s">
        <v>205</v>
      </c>
      <c r="AU539" s="219" t="s">
        <v>82</v>
      </c>
      <c r="AV539" s="14" t="s">
        <v>82</v>
      </c>
      <c r="AW539" s="14" t="s">
        <v>33</v>
      </c>
      <c r="AX539" s="14" t="s">
        <v>72</v>
      </c>
      <c r="AY539" s="219" t="s">
        <v>171</v>
      </c>
    </row>
    <row r="540" spans="1:65" s="15" customFormat="1" ht="10.199999999999999">
      <c r="B540" s="220"/>
      <c r="C540" s="221"/>
      <c r="D540" s="200" t="s">
        <v>205</v>
      </c>
      <c r="E540" s="222" t="s">
        <v>19</v>
      </c>
      <c r="F540" s="223" t="s">
        <v>208</v>
      </c>
      <c r="G540" s="221"/>
      <c r="H540" s="224">
        <v>155.501</v>
      </c>
      <c r="I540" s="225"/>
      <c r="J540" s="221"/>
      <c r="K540" s="221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205</v>
      </c>
      <c r="AU540" s="230" t="s">
        <v>82</v>
      </c>
      <c r="AV540" s="15" t="s">
        <v>177</v>
      </c>
      <c r="AW540" s="15" t="s">
        <v>33</v>
      </c>
      <c r="AX540" s="15" t="s">
        <v>80</v>
      </c>
      <c r="AY540" s="230" t="s">
        <v>171</v>
      </c>
    </row>
    <row r="541" spans="1:65" s="2" customFormat="1" ht="24.15" customHeight="1">
      <c r="A541" s="35"/>
      <c r="B541" s="36"/>
      <c r="C541" s="180" t="s">
        <v>941</v>
      </c>
      <c r="D541" s="180" t="s">
        <v>173</v>
      </c>
      <c r="E541" s="181" t="s">
        <v>928</v>
      </c>
      <c r="F541" s="182" t="s">
        <v>929</v>
      </c>
      <c r="G541" s="183" t="s">
        <v>197</v>
      </c>
      <c r="H541" s="184">
        <v>50.529000000000003</v>
      </c>
      <c r="I541" s="185"/>
      <c r="J541" s="186">
        <f>ROUND(I541*H541,2)</f>
        <v>0</v>
      </c>
      <c r="K541" s="182" t="s">
        <v>190</v>
      </c>
      <c r="L541" s="40"/>
      <c r="M541" s="187" t="s">
        <v>19</v>
      </c>
      <c r="N541" s="188" t="s">
        <v>43</v>
      </c>
      <c r="O541" s="65"/>
      <c r="P541" s="189">
        <f>O541*H541</f>
        <v>0</v>
      </c>
      <c r="Q541" s="189">
        <v>2.4000000000000001E-4</v>
      </c>
      <c r="R541" s="189">
        <f>Q541*H541</f>
        <v>1.2126960000000001E-2</v>
      </c>
      <c r="S541" s="189">
        <v>0</v>
      </c>
      <c r="T541" s="190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91" t="s">
        <v>260</v>
      </c>
      <c r="AT541" s="191" t="s">
        <v>173</v>
      </c>
      <c r="AU541" s="191" t="s">
        <v>82</v>
      </c>
      <c r="AY541" s="18" t="s">
        <v>171</v>
      </c>
      <c r="BE541" s="192">
        <f>IF(N541="základní",J541,0)</f>
        <v>0</v>
      </c>
      <c r="BF541" s="192">
        <f>IF(N541="snížená",J541,0)</f>
        <v>0</v>
      </c>
      <c r="BG541" s="192">
        <f>IF(N541="zákl. přenesená",J541,0)</f>
        <v>0</v>
      </c>
      <c r="BH541" s="192">
        <f>IF(N541="sníž. přenesená",J541,0)</f>
        <v>0</v>
      </c>
      <c r="BI541" s="192">
        <f>IF(N541="nulová",J541,0)</f>
        <v>0</v>
      </c>
      <c r="BJ541" s="18" t="s">
        <v>80</v>
      </c>
      <c r="BK541" s="192">
        <f>ROUND(I541*H541,2)</f>
        <v>0</v>
      </c>
      <c r="BL541" s="18" t="s">
        <v>260</v>
      </c>
      <c r="BM541" s="191" t="s">
        <v>942</v>
      </c>
    </row>
    <row r="542" spans="1:65" s="2" customFormat="1" ht="10.199999999999999">
      <c r="A542" s="35"/>
      <c r="B542" s="36"/>
      <c r="C542" s="37"/>
      <c r="D542" s="193" t="s">
        <v>192</v>
      </c>
      <c r="E542" s="37"/>
      <c r="F542" s="194" t="s">
        <v>931</v>
      </c>
      <c r="G542" s="37"/>
      <c r="H542" s="37"/>
      <c r="I542" s="195"/>
      <c r="J542" s="37"/>
      <c r="K542" s="37"/>
      <c r="L542" s="40"/>
      <c r="M542" s="196"/>
      <c r="N542" s="197"/>
      <c r="O542" s="65"/>
      <c r="P542" s="65"/>
      <c r="Q542" s="65"/>
      <c r="R542" s="65"/>
      <c r="S542" s="65"/>
      <c r="T542" s="66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192</v>
      </c>
      <c r="AU542" s="18" t="s">
        <v>82</v>
      </c>
    </row>
    <row r="543" spans="1:65" s="2" customFormat="1" ht="19.2">
      <c r="A543" s="35"/>
      <c r="B543" s="36"/>
      <c r="C543" s="37"/>
      <c r="D543" s="200" t="s">
        <v>233</v>
      </c>
      <c r="E543" s="37"/>
      <c r="F543" s="231" t="s">
        <v>943</v>
      </c>
      <c r="G543" s="37"/>
      <c r="H543" s="37"/>
      <c r="I543" s="195"/>
      <c r="J543" s="37"/>
      <c r="K543" s="37"/>
      <c r="L543" s="40"/>
      <c r="M543" s="196"/>
      <c r="N543" s="197"/>
      <c r="O543" s="65"/>
      <c r="P543" s="65"/>
      <c r="Q543" s="65"/>
      <c r="R543" s="65"/>
      <c r="S543" s="65"/>
      <c r="T543" s="66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233</v>
      </c>
      <c r="AU543" s="18" t="s">
        <v>82</v>
      </c>
    </row>
    <row r="544" spans="1:65" s="13" customFormat="1" ht="10.199999999999999">
      <c r="B544" s="198"/>
      <c r="C544" s="199"/>
      <c r="D544" s="200" t="s">
        <v>205</v>
      </c>
      <c r="E544" s="201" t="s">
        <v>19</v>
      </c>
      <c r="F544" s="202" t="s">
        <v>944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205</v>
      </c>
      <c r="AU544" s="208" t="s">
        <v>82</v>
      </c>
      <c r="AV544" s="13" t="s">
        <v>80</v>
      </c>
      <c r="AW544" s="13" t="s">
        <v>33</v>
      </c>
      <c r="AX544" s="13" t="s">
        <v>72</v>
      </c>
      <c r="AY544" s="208" t="s">
        <v>171</v>
      </c>
    </row>
    <row r="545" spans="1:65" s="14" customFormat="1" ht="10.199999999999999">
      <c r="B545" s="209"/>
      <c r="C545" s="210"/>
      <c r="D545" s="200" t="s">
        <v>205</v>
      </c>
      <c r="E545" s="211" t="s">
        <v>19</v>
      </c>
      <c r="F545" s="212" t="s">
        <v>945</v>
      </c>
      <c r="G545" s="210"/>
      <c r="H545" s="213">
        <v>50.529000000000003</v>
      </c>
      <c r="I545" s="214"/>
      <c r="J545" s="210"/>
      <c r="K545" s="210"/>
      <c r="L545" s="215"/>
      <c r="M545" s="216"/>
      <c r="N545" s="217"/>
      <c r="O545" s="217"/>
      <c r="P545" s="217"/>
      <c r="Q545" s="217"/>
      <c r="R545" s="217"/>
      <c r="S545" s="217"/>
      <c r="T545" s="218"/>
      <c r="AT545" s="219" t="s">
        <v>205</v>
      </c>
      <c r="AU545" s="219" t="s">
        <v>82</v>
      </c>
      <c r="AV545" s="14" t="s">
        <v>82</v>
      </c>
      <c r="AW545" s="14" t="s">
        <v>33</v>
      </c>
      <c r="AX545" s="14" t="s">
        <v>72</v>
      </c>
      <c r="AY545" s="219" t="s">
        <v>171</v>
      </c>
    </row>
    <row r="546" spans="1:65" s="15" customFormat="1" ht="10.199999999999999">
      <c r="B546" s="220"/>
      <c r="C546" s="221"/>
      <c r="D546" s="200" t="s">
        <v>205</v>
      </c>
      <c r="E546" s="222" t="s">
        <v>19</v>
      </c>
      <c r="F546" s="223" t="s">
        <v>208</v>
      </c>
      <c r="G546" s="221"/>
      <c r="H546" s="224">
        <v>50.529000000000003</v>
      </c>
      <c r="I546" s="225"/>
      <c r="J546" s="221"/>
      <c r="K546" s="221"/>
      <c r="L546" s="226"/>
      <c r="M546" s="227"/>
      <c r="N546" s="228"/>
      <c r="O546" s="228"/>
      <c r="P546" s="228"/>
      <c r="Q546" s="228"/>
      <c r="R546" s="228"/>
      <c r="S546" s="228"/>
      <c r="T546" s="229"/>
      <c r="AT546" s="230" t="s">
        <v>205</v>
      </c>
      <c r="AU546" s="230" t="s">
        <v>82</v>
      </c>
      <c r="AV546" s="15" t="s">
        <v>177</v>
      </c>
      <c r="AW546" s="15" t="s">
        <v>33</v>
      </c>
      <c r="AX546" s="15" t="s">
        <v>80</v>
      </c>
      <c r="AY546" s="230" t="s">
        <v>171</v>
      </c>
    </row>
    <row r="547" spans="1:65" s="2" customFormat="1" ht="24.15" customHeight="1">
      <c r="A547" s="35"/>
      <c r="B547" s="36"/>
      <c r="C547" s="232" t="s">
        <v>946</v>
      </c>
      <c r="D547" s="232" t="s">
        <v>315</v>
      </c>
      <c r="E547" s="233" t="s">
        <v>947</v>
      </c>
      <c r="F547" s="234" t="s">
        <v>948</v>
      </c>
      <c r="G547" s="235" t="s">
        <v>197</v>
      </c>
      <c r="H547" s="236">
        <v>53.02</v>
      </c>
      <c r="I547" s="237"/>
      <c r="J547" s="238">
        <f>ROUND(I547*H547,2)</f>
        <v>0</v>
      </c>
      <c r="K547" s="234" t="s">
        <v>190</v>
      </c>
      <c r="L547" s="239"/>
      <c r="M547" s="240" t="s">
        <v>19</v>
      </c>
      <c r="N547" s="241" t="s">
        <v>43</v>
      </c>
      <c r="O547" s="65"/>
      <c r="P547" s="189">
        <f>O547*H547</f>
        <v>0</v>
      </c>
      <c r="Q547" s="189">
        <v>3.0799999999999998E-3</v>
      </c>
      <c r="R547" s="189">
        <f>Q547*H547</f>
        <v>0.16330159999999999</v>
      </c>
      <c r="S547" s="189">
        <v>0</v>
      </c>
      <c r="T547" s="190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91" t="s">
        <v>362</v>
      </c>
      <c r="AT547" s="191" t="s">
        <v>315</v>
      </c>
      <c r="AU547" s="191" t="s">
        <v>82</v>
      </c>
      <c r="AY547" s="18" t="s">
        <v>171</v>
      </c>
      <c r="BE547" s="192">
        <f>IF(N547="základní",J547,0)</f>
        <v>0</v>
      </c>
      <c r="BF547" s="192">
        <f>IF(N547="snížená",J547,0)</f>
        <v>0</v>
      </c>
      <c r="BG547" s="192">
        <f>IF(N547="zákl. přenesená",J547,0)</f>
        <v>0</v>
      </c>
      <c r="BH547" s="192">
        <f>IF(N547="sníž. přenesená",J547,0)</f>
        <v>0</v>
      </c>
      <c r="BI547" s="192">
        <f>IF(N547="nulová",J547,0)</f>
        <v>0</v>
      </c>
      <c r="BJ547" s="18" t="s">
        <v>80</v>
      </c>
      <c r="BK547" s="192">
        <f>ROUND(I547*H547,2)</f>
        <v>0</v>
      </c>
      <c r="BL547" s="18" t="s">
        <v>260</v>
      </c>
      <c r="BM547" s="191" t="s">
        <v>949</v>
      </c>
    </row>
    <row r="548" spans="1:65" s="14" customFormat="1" ht="10.199999999999999">
      <c r="B548" s="209"/>
      <c r="C548" s="210"/>
      <c r="D548" s="200" t="s">
        <v>205</v>
      </c>
      <c r="E548" s="211" t="s">
        <v>19</v>
      </c>
      <c r="F548" s="212" t="s">
        <v>950</v>
      </c>
      <c r="G548" s="210"/>
      <c r="H548" s="213">
        <v>53.02</v>
      </c>
      <c r="I548" s="214"/>
      <c r="J548" s="210"/>
      <c r="K548" s="210"/>
      <c r="L548" s="215"/>
      <c r="M548" s="216"/>
      <c r="N548" s="217"/>
      <c r="O548" s="217"/>
      <c r="P548" s="217"/>
      <c r="Q548" s="217"/>
      <c r="R548" s="217"/>
      <c r="S548" s="217"/>
      <c r="T548" s="218"/>
      <c r="AT548" s="219" t="s">
        <v>205</v>
      </c>
      <c r="AU548" s="219" t="s">
        <v>82</v>
      </c>
      <c r="AV548" s="14" t="s">
        <v>82</v>
      </c>
      <c r="AW548" s="14" t="s">
        <v>33</v>
      </c>
      <c r="AX548" s="14" t="s">
        <v>72</v>
      </c>
      <c r="AY548" s="219" t="s">
        <v>171</v>
      </c>
    </row>
    <row r="549" spans="1:65" s="15" customFormat="1" ht="10.199999999999999">
      <c r="B549" s="220"/>
      <c r="C549" s="221"/>
      <c r="D549" s="200" t="s">
        <v>205</v>
      </c>
      <c r="E549" s="222" t="s">
        <v>19</v>
      </c>
      <c r="F549" s="223" t="s">
        <v>208</v>
      </c>
      <c r="G549" s="221"/>
      <c r="H549" s="224">
        <v>53.02</v>
      </c>
      <c r="I549" s="225"/>
      <c r="J549" s="221"/>
      <c r="K549" s="221"/>
      <c r="L549" s="226"/>
      <c r="M549" s="227"/>
      <c r="N549" s="228"/>
      <c r="O549" s="228"/>
      <c r="P549" s="228"/>
      <c r="Q549" s="228"/>
      <c r="R549" s="228"/>
      <c r="S549" s="228"/>
      <c r="T549" s="229"/>
      <c r="AT549" s="230" t="s">
        <v>205</v>
      </c>
      <c r="AU549" s="230" t="s">
        <v>82</v>
      </c>
      <c r="AV549" s="15" t="s">
        <v>177</v>
      </c>
      <c r="AW549" s="15" t="s">
        <v>33</v>
      </c>
      <c r="AX549" s="15" t="s">
        <v>80</v>
      </c>
      <c r="AY549" s="230" t="s">
        <v>171</v>
      </c>
    </row>
    <row r="550" spans="1:65" s="2" customFormat="1" ht="24.15" customHeight="1">
      <c r="A550" s="35"/>
      <c r="B550" s="36"/>
      <c r="C550" s="180" t="s">
        <v>951</v>
      </c>
      <c r="D550" s="180" t="s">
        <v>173</v>
      </c>
      <c r="E550" s="181" t="s">
        <v>952</v>
      </c>
      <c r="F550" s="182" t="s">
        <v>953</v>
      </c>
      <c r="G550" s="183" t="s">
        <v>197</v>
      </c>
      <c r="H550" s="184">
        <v>168.85900000000001</v>
      </c>
      <c r="I550" s="185"/>
      <c r="J550" s="186">
        <f>ROUND(I550*H550,2)</f>
        <v>0</v>
      </c>
      <c r="K550" s="182" t="s">
        <v>190</v>
      </c>
      <c r="L550" s="40"/>
      <c r="M550" s="187" t="s">
        <v>19</v>
      </c>
      <c r="N550" s="188" t="s">
        <v>43</v>
      </c>
      <c r="O550" s="65"/>
      <c r="P550" s="189">
        <f>O550*H550</f>
        <v>0</v>
      </c>
      <c r="Q550" s="189">
        <v>2.4000000000000001E-4</v>
      </c>
      <c r="R550" s="189">
        <f>Q550*H550</f>
        <v>4.0526160000000006E-2</v>
      </c>
      <c r="S550" s="189">
        <v>0</v>
      </c>
      <c r="T550" s="190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191" t="s">
        <v>260</v>
      </c>
      <c r="AT550" s="191" t="s">
        <v>173</v>
      </c>
      <c r="AU550" s="191" t="s">
        <v>82</v>
      </c>
      <c r="AY550" s="18" t="s">
        <v>171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8" t="s">
        <v>80</v>
      </c>
      <c r="BK550" s="192">
        <f>ROUND(I550*H550,2)</f>
        <v>0</v>
      </c>
      <c r="BL550" s="18" t="s">
        <v>260</v>
      </c>
      <c r="BM550" s="191" t="s">
        <v>954</v>
      </c>
    </row>
    <row r="551" spans="1:65" s="2" customFormat="1" ht="10.199999999999999">
      <c r="A551" s="35"/>
      <c r="B551" s="36"/>
      <c r="C551" s="37"/>
      <c r="D551" s="193" t="s">
        <v>192</v>
      </c>
      <c r="E551" s="37"/>
      <c r="F551" s="194" t="s">
        <v>955</v>
      </c>
      <c r="G551" s="37"/>
      <c r="H551" s="37"/>
      <c r="I551" s="195"/>
      <c r="J551" s="37"/>
      <c r="K551" s="37"/>
      <c r="L551" s="40"/>
      <c r="M551" s="196"/>
      <c r="N551" s="197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192</v>
      </c>
      <c r="AU551" s="18" t="s">
        <v>82</v>
      </c>
    </row>
    <row r="552" spans="1:65" s="13" customFormat="1" ht="10.199999999999999">
      <c r="B552" s="198"/>
      <c r="C552" s="199"/>
      <c r="D552" s="200" t="s">
        <v>205</v>
      </c>
      <c r="E552" s="201" t="s">
        <v>19</v>
      </c>
      <c r="F552" s="202" t="s">
        <v>956</v>
      </c>
      <c r="G552" s="199"/>
      <c r="H552" s="201" t="s">
        <v>19</v>
      </c>
      <c r="I552" s="203"/>
      <c r="J552" s="199"/>
      <c r="K552" s="199"/>
      <c r="L552" s="204"/>
      <c r="M552" s="205"/>
      <c r="N552" s="206"/>
      <c r="O552" s="206"/>
      <c r="P552" s="206"/>
      <c r="Q552" s="206"/>
      <c r="R552" s="206"/>
      <c r="S552" s="206"/>
      <c r="T552" s="207"/>
      <c r="AT552" s="208" t="s">
        <v>205</v>
      </c>
      <c r="AU552" s="208" t="s">
        <v>82</v>
      </c>
      <c r="AV552" s="13" t="s">
        <v>80</v>
      </c>
      <c r="AW552" s="13" t="s">
        <v>33</v>
      </c>
      <c r="AX552" s="13" t="s">
        <v>72</v>
      </c>
      <c r="AY552" s="208" t="s">
        <v>171</v>
      </c>
    </row>
    <row r="553" spans="1:65" s="14" customFormat="1" ht="10.199999999999999">
      <c r="B553" s="209"/>
      <c r="C553" s="210"/>
      <c r="D553" s="200" t="s">
        <v>205</v>
      </c>
      <c r="E553" s="211" t="s">
        <v>19</v>
      </c>
      <c r="F553" s="212" t="s">
        <v>957</v>
      </c>
      <c r="G553" s="210"/>
      <c r="H553" s="213">
        <v>200.489</v>
      </c>
      <c r="I553" s="214"/>
      <c r="J553" s="210"/>
      <c r="K553" s="210"/>
      <c r="L553" s="215"/>
      <c r="M553" s="216"/>
      <c r="N553" s="217"/>
      <c r="O553" s="217"/>
      <c r="P553" s="217"/>
      <c r="Q553" s="217"/>
      <c r="R553" s="217"/>
      <c r="S553" s="217"/>
      <c r="T553" s="218"/>
      <c r="AT553" s="219" t="s">
        <v>205</v>
      </c>
      <c r="AU553" s="219" t="s">
        <v>82</v>
      </c>
      <c r="AV553" s="14" t="s">
        <v>82</v>
      </c>
      <c r="AW553" s="14" t="s">
        <v>33</v>
      </c>
      <c r="AX553" s="14" t="s">
        <v>72</v>
      </c>
      <c r="AY553" s="219" t="s">
        <v>171</v>
      </c>
    </row>
    <row r="554" spans="1:65" s="14" customFormat="1" ht="10.199999999999999">
      <c r="B554" s="209"/>
      <c r="C554" s="210"/>
      <c r="D554" s="200" t="s">
        <v>205</v>
      </c>
      <c r="E554" s="211" t="s">
        <v>19</v>
      </c>
      <c r="F554" s="212" t="s">
        <v>935</v>
      </c>
      <c r="G554" s="210"/>
      <c r="H554" s="213">
        <v>-31.63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205</v>
      </c>
      <c r="AU554" s="219" t="s">
        <v>82</v>
      </c>
      <c r="AV554" s="14" t="s">
        <v>82</v>
      </c>
      <c r="AW554" s="14" t="s">
        <v>33</v>
      </c>
      <c r="AX554" s="14" t="s">
        <v>72</v>
      </c>
      <c r="AY554" s="219" t="s">
        <v>171</v>
      </c>
    </row>
    <row r="555" spans="1:65" s="15" customFormat="1" ht="10.199999999999999">
      <c r="B555" s="220"/>
      <c r="C555" s="221"/>
      <c r="D555" s="200" t="s">
        <v>205</v>
      </c>
      <c r="E555" s="222" t="s">
        <v>19</v>
      </c>
      <c r="F555" s="223" t="s">
        <v>208</v>
      </c>
      <c r="G555" s="221"/>
      <c r="H555" s="224">
        <v>168.85900000000001</v>
      </c>
      <c r="I555" s="225"/>
      <c r="J555" s="221"/>
      <c r="K555" s="221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205</v>
      </c>
      <c r="AU555" s="230" t="s">
        <v>82</v>
      </c>
      <c r="AV555" s="15" t="s">
        <v>177</v>
      </c>
      <c r="AW555" s="15" t="s">
        <v>33</v>
      </c>
      <c r="AX555" s="15" t="s">
        <v>80</v>
      </c>
      <c r="AY555" s="230" t="s">
        <v>171</v>
      </c>
    </row>
    <row r="556" spans="1:65" s="2" customFormat="1" ht="24.15" customHeight="1">
      <c r="A556" s="35"/>
      <c r="B556" s="36"/>
      <c r="C556" s="232" t="s">
        <v>958</v>
      </c>
      <c r="D556" s="232" t="s">
        <v>315</v>
      </c>
      <c r="E556" s="233" t="s">
        <v>959</v>
      </c>
      <c r="F556" s="234" t="s">
        <v>960</v>
      </c>
      <c r="G556" s="235" t="s">
        <v>197</v>
      </c>
      <c r="H556" s="236">
        <v>177.30199999999999</v>
      </c>
      <c r="I556" s="237"/>
      <c r="J556" s="238">
        <f>ROUND(I556*H556,2)</f>
        <v>0</v>
      </c>
      <c r="K556" s="234" t="s">
        <v>190</v>
      </c>
      <c r="L556" s="239"/>
      <c r="M556" s="240" t="s">
        <v>19</v>
      </c>
      <c r="N556" s="241" t="s">
        <v>43</v>
      </c>
      <c r="O556" s="65"/>
      <c r="P556" s="189">
        <f>O556*H556</f>
        <v>0</v>
      </c>
      <c r="Q556" s="189">
        <v>4.0000000000000001E-3</v>
      </c>
      <c r="R556" s="189">
        <f>Q556*H556</f>
        <v>0.70920799999999995</v>
      </c>
      <c r="S556" s="189">
        <v>0</v>
      </c>
      <c r="T556" s="190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91" t="s">
        <v>362</v>
      </c>
      <c r="AT556" s="191" t="s">
        <v>315</v>
      </c>
      <c r="AU556" s="191" t="s">
        <v>82</v>
      </c>
      <c r="AY556" s="18" t="s">
        <v>171</v>
      </c>
      <c r="BE556" s="192">
        <f>IF(N556="základní",J556,0)</f>
        <v>0</v>
      </c>
      <c r="BF556" s="192">
        <f>IF(N556="snížená",J556,0)</f>
        <v>0</v>
      </c>
      <c r="BG556" s="192">
        <f>IF(N556="zákl. přenesená",J556,0)</f>
        <v>0</v>
      </c>
      <c r="BH556" s="192">
        <f>IF(N556="sníž. přenesená",J556,0)</f>
        <v>0</v>
      </c>
      <c r="BI556" s="192">
        <f>IF(N556="nulová",J556,0)</f>
        <v>0</v>
      </c>
      <c r="BJ556" s="18" t="s">
        <v>80</v>
      </c>
      <c r="BK556" s="192">
        <f>ROUND(I556*H556,2)</f>
        <v>0</v>
      </c>
      <c r="BL556" s="18" t="s">
        <v>260</v>
      </c>
      <c r="BM556" s="191" t="s">
        <v>961</v>
      </c>
    </row>
    <row r="557" spans="1:65" s="14" customFormat="1" ht="10.199999999999999">
      <c r="B557" s="209"/>
      <c r="C557" s="210"/>
      <c r="D557" s="200" t="s">
        <v>205</v>
      </c>
      <c r="E557" s="211" t="s">
        <v>19</v>
      </c>
      <c r="F557" s="212" t="s">
        <v>962</v>
      </c>
      <c r="G557" s="210"/>
      <c r="H557" s="213">
        <v>168.85900000000001</v>
      </c>
      <c r="I557" s="214"/>
      <c r="J557" s="210"/>
      <c r="K557" s="210"/>
      <c r="L557" s="215"/>
      <c r="M557" s="216"/>
      <c r="N557" s="217"/>
      <c r="O557" s="217"/>
      <c r="P557" s="217"/>
      <c r="Q557" s="217"/>
      <c r="R557" s="217"/>
      <c r="S557" s="217"/>
      <c r="T557" s="218"/>
      <c r="AT557" s="219" t="s">
        <v>205</v>
      </c>
      <c r="AU557" s="219" t="s">
        <v>82</v>
      </c>
      <c r="AV557" s="14" t="s">
        <v>82</v>
      </c>
      <c r="AW557" s="14" t="s">
        <v>33</v>
      </c>
      <c r="AX557" s="14" t="s">
        <v>80</v>
      </c>
      <c r="AY557" s="219" t="s">
        <v>171</v>
      </c>
    </row>
    <row r="558" spans="1:65" s="14" customFormat="1" ht="10.199999999999999">
      <c r="B558" s="209"/>
      <c r="C558" s="210"/>
      <c r="D558" s="200" t="s">
        <v>205</v>
      </c>
      <c r="E558" s="210"/>
      <c r="F558" s="212" t="s">
        <v>963</v>
      </c>
      <c r="G558" s="210"/>
      <c r="H558" s="213">
        <v>177.30199999999999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205</v>
      </c>
      <c r="AU558" s="219" t="s">
        <v>82</v>
      </c>
      <c r="AV558" s="14" t="s">
        <v>82</v>
      </c>
      <c r="AW558" s="14" t="s">
        <v>4</v>
      </c>
      <c r="AX558" s="14" t="s">
        <v>80</v>
      </c>
      <c r="AY558" s="219" t="s">
        <v>171</v>
      </c>
    </row>
    <row r="559" spans="1:65" s="2" customFormat="1" ht="24.15" customHeight="1">
      <c r="A559" s="35"/>
      <c r="B559" s="36"/>
      <c r="C559" s="180" t="s">
        <v>964</v>
      </c>
      <c r="D559" s="180" t="s">
        <v>173</v>
      </c>
      <c r="E559" s="181" t="s">
        <v>965</v>
      </c>
      <c r="F559" s="182" t="s">
        <v>966</v>
      </c>
      <c r="G559" s="183" t="s">
        <v>197</v>
      </c>
      <c r="H559" s="184">
        <v>168.85900000000001</v>
      </c>
      <c r="I559" s="185"/>
      <c r="J559" s="186">
        <f>ROUND(I559*H559,2)</f>
        <v>0</v>
      </c>
      <c r="K559" s="182" t="s">
        <v>190</v>
      </c>
      <c r="L559" s="40"/>
      <c r="M559" s="187" t="s">
        <v>19</v>
      </c>
      <c r="N559" s="188" t="s">
        <v>43</v>
      </c>
      <c r="O559" s="65"/>
      <c r="P559" s="189">
        <f>O559*H559</f>
        <v>0</v>
      </c>
      <c r="Q559" s="189">
        <v>2.4000000000000001E-4</v>
      </c>
      <c r="R559" s="189">
        <f>Q559*H559</f>
        <v>4.0526160000000006E-2</v>
      </c>
      <c r="S559" s="189">
        <v>0</v>
      </c>
      <c r="T559" s="190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91" t="s">
        <v>260</v>
      </c>
      <c r="AT559" s="191" t="s">
        <v>173</v>
      </c>
      <c r="AU559" s="191" t="s">
        <v>82</v>
      </c>
      <c r="AY559" s="18" t="s">
        <v>171</v>
      </c>
      <c r="BE559" s="192">
        <f>IF(N559="základní",J559,0)</f>
        <v>0</v>
      </c>
      <c r="BF559" s="192">
        <f>IF(N559="snížená",J559,0)</f>
        <v>0</v>
      </c>
      <c r="BG559" s="192">
        <f>IF(N559="zákl. přenesená",J559,0)</f>
        <v>0</v>
      </c>
      <c r="BH559" s="192">
        <f>IF(N559="sníž. přenesená",J559,0)</f>
        <v>0</v>
      </c>
      <c r="BI559" s="192">
        <f>IF(N559="nulová",J559,0)</f>
        <v>0</v>
      </c>
      <c r="BJ559" s="18" t="s">
        <v>80</v>
      </c>
      <c r="BK559" s="192">
        <f>ROUND(I559*H559,2)</f>
        <v>0</v>
      </c>
      <c r="BL559" s="18" t="s">
        <v>260</v>
      </c>
      <c r="BM559" s="191" t="s">
        <v>967</v>
      </c>
    </row>
    <row r="560" spans="1:65" s="2" customFormat="1" ht="10.199999999999999">
      <c r="A560" s="35"/>
      <c r="B560" s="36"/>
      <c r="C560" s="37"/>
      <c r="D560" s="193" t="s">
        <v>192</v>
      </c>
      <c r="E560" s="37"/>
      <c r="F560" s="194" t="s">
        <v>968</v>
      </c>
      <c r="G560" s="37"/>
      <c r="H560" s="37"/>
      <c r="I560" s="195"/>
      <c r="J560" s="37"/>
      <c r="K560" s="37"/>
      <c r="L560" s="40"/>
      <c r="M560" s="196"/>
      <c r="N560" s="197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192</v>
      </c>
      <c r="AU560" s="18" t="s">
        <v>82</v>
      </c>
    </row>
    <row r="561" spans="1:65" s="2" customFormat="1" ht="24.15" customHeight="1">
      <c r="A561" s="35"/>
      <c r="B561" s="36"/>
      <c r="C561" s="232" t="s">
        <v>969</v>
      </c>
      <c r="D561" s="232" t="s">
        <v>315</v>
      </c>
      <c r="E561" s="233" t="s">
        <v>959</v>
      </c>
      <c r="F561" s="234" t="s">
        <v>960</v>
      </c>
      <c r="G561" s="235" t="s">
        <v>197</v>
      </c>
      <c r="H561" s="236">
        <v>177.30199999999999</v>
      </c>
      <c r="I561" s="237"/>
      <c r="J561" s="238">
        <f>ROUND(I561*H561,2)</f>
        <v>0</v>
      </c>
      <c r="K561" s="234" t="s">
        <v>190</v>
      </c>
      <c r="L561" s="239"/>
      <c r="M561" s="240" t="s">
        <v>19</v>
      </c>
      <c r="N561" s="241" t="s">
        <v>43</v>
      </c>
      <c r="O561" s="65"/>
      <c r="P561" s="189">
        <f>O561*H561</f>
        <v>0</v>
      </c>
      <c r="Q561" s="189">
        <v>4.0000000000000001E-3</v>
      </c>
      <c r="R561" s="189">
        <f>Q561*H561</f>
        <v>0.70920799999999995</v>
      </c>
      <c r="S561" s="189">
        <v>0</v>
      </c>
      <c r="T561" s="19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91" t="s">
        <v>362</v>
      </c>
      <c r="AT561" s="191" t="s">
        <v>315</v>
      </c>
      <c r="AU561" s="191" t="s">
        <v>82</v>
      </c>
      <c r="AY561" s="18" t="s">
        <v>171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8" t="s">
        <v>80</v>
      </c>
      <c r="BK561" s="192">
        <f>ROUND(I561*H561,2)</f>
        <v>0</v>
      </c>
      <c r="BL561" s="18" t="s">
        <v>260</v>
      </c>
      <c r="BM561" s="191" t="s">
        <v>970</v>
      </c>
    </row>
    <row r="562" spans="1:65" s="2" customFormat="1" ht="44.25" customHeight="1">
      <c r="A562" s="35"/>
      <c r="B562" s="36"/>
      <c r="C562" s="180" t="s">
        <v>971</v>
      </c>
      <c r="D562" s="180" t="s">
        <v>173</v>
      </c>
      <c r="E562" s="181" t="s">
        <v>972</v>
      </c>
      <c r="F562" s="182" t="s">
        <v>973</v>
      </c>
      <c r="G562" s="183" t="s">
        <v>197</v>
      </c>
      <c r="H562" s="184">
        <v>298.02100000000002</v>
      </c>
      <c r="I562" s="185"/>
      <c r="J562" s="186">
        <f>ROUND(I562*H562,2)</f>
        <v>0</v>
      </c>
      <c r="K562" s="182" t="s">
        <v>190</v>
      </c>
      <c r="L562" s="40"/>
      <c r="M562" s="187" t="s">
        <v>19</v>
      </c>
      <c r="N562" s="188" t="s">
        <v>43</v>
      </c>
      <c r="O562" s="65"/>
      <c r="P562" s="189">
        <f>O562*H562</f>
        <v>0</v>
      </c>
      <c r="Q562" s="189">
        <v>2.9999999999999997E-4</v>
      </c>
      <c r="R562" s="189">
        <f>Q562*H562</f>
        <v>8.9406299999999994E-2</v>
      </c>
      <c r="S562" s="189">
        <v>0</v>
      </c>
      <c r="T562" s="19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91" t="s">
        <v>260</v>
      </c>
      <c r="AT562" s="191" t="s">
        <v>173</v>
      </c>
      <c r="AU562" s="191" t="s">
        <v>82</v>
      </c>
      <c r="AY562" s="18" t="s">
        <v>171</v>
      </c>
      <c r="BE562" s="192">
        <f>IF(N562="základní",J562,0)</f>
        <v>0</v>
      </c>
      <c r="BF562" s="192">
        <f>IF(N562="snížená",J562,0)</f>
        <v>0</v>
      </c>
      <c r="BG562" s="192">
        <f>IF(N562="zákl. přenesená",J562,0)</f>
        <v>0</v>
      </c>
      <c r="BH562" s="192">
        <f>IF(N562="sníž. přenesená",J562,0)</f>
        <v>0</v>
      </c>
      <c r="BI562" s="192">
        <f>IF(N562="nulová",J562,0)</f>
        <v>0</v>
      </c>
      <c r="BJ562" s="18" t="s">
        <v>80</v>
      </c>
      <c r="BK562" s="192">
        <f>ROUND(I562*H562,2)</f>
        <v>0</v>
      </c>
      <c r="BL562" s="18" t="s">
        <v>260</v>
      </c>
      <c r="BM562" s="191" t="s">
        <v>974</v>
      </c>
    </row>
    <row r="563" spans="1:65" s="2" customFormat="1" ht="10.199999999999999">
      <c r="A563" s="35"/>
      <c r="B563" s="36"/>
      <c r="C563" s="37"/>
      <c r="D563" s="193" t="s">
        <v>192</v>
      </c>
      <c r="E563" s="37"/>
      <c r="F563" s="194" t="s">
        <v>975</v>
      </c>
      <c r="G563" s="37"/>
      <c r="H563" s="37"/>
      <c r="I563" s="195"/>
      <c r="J563" s="37"/>
      <c r="K563" s="37"/>
      <c r="L563" s="40"/>
      <c r="M563" s="196"/>
      <c r="N563" s="197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192</v>
      </c>
      <c r="AU563" s="18" t="s">
        <v>82</v>
      </c>
    </row>
    <row r="564" spans="1:65" s="2" customFormat="1" ht="19.2">
      <c r="A564" s="35"/>
      <c r="B564" s="36"/>
      <c r="C564" s="37"/>
      <c r="D564" s="200" t="s">
        <v>233</v>
      </c>
      <c r="E564" s="37"/>
      <c r="F564" s="231" t="s">
        <v>976</v>
      </c>
      <c r="G564" s="37"/>
      <c r="H564" s="37"/>
      <c r="I564" s="195"/>
      <c r="J564" s="37"/>
      <c r="K564" s="37"/>
      <c r="L564" s="40"/>
      <c r="M564" s="196"/>
      <c r="N564" s="197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233</v>
      </c>
      <c r="AU564" s="18" t="s">
        <v>82</v>
      </c>
    </row>
    <row r="565" spans="1:65" s="13" customFormat="1" ht="10.199999999999999">
      <c r="B565" s="198"/>
      <c r="C565" s="199"/>
      <c r="D565" s="200" t="s">
        <v>205</v>
      </c>
      <c r="E565" s="201" t="s">
        <v>19</v>
      </c>
      <c r="F565" s="202" t="s">
        <v>977</v>
      </c>
      <c r="G565" s="199"/>
      <c r="H565" s="201" t="s">
        <v>19</v>
      </c>
      <c r="I565" s="203"/>
      <c r="J565" s="199"/>
      <c r="K565" s="199"/>
      <c r="L565" s="204"/>
      <c r="M565" s="205"/>
      <c r="N565" s="206"/>
      <c r="O565" s="206"/>
      <c r="P565" s="206"/>
      <c r="Q565" s="206"/>
      <c r="R565" s="206"/>
      <c r="S565" s="206"/>
      <c r="T565" s="207"/>
      <c r="AT565" s="208" t="s">
        <v>205</v>
      </c>
      <c r="AU565" s="208" t="s">
        <v>82</v>
      </c>
      <c r="AV565" s="13" t="s">
        <v>80</v>
      </c>
      <c r="AW565" s="13" t="s">
        <v>33</v>
      </c>
      <c r="AX565" s="13" t="s">
        <v>72</v>
      </c>
      <c r="AY565" s="208" t="s">
        <v>171</v>
      </c>
    </row>
    <row r="566" spans="1:65" s="14" customFormat="1" ht="10.199999999999999">
      <c r="B566" s="209"/>
      <c r="C566" s="210"/>
      <c r="D566" s="200" t="s">
        <v>205</v>
      </c>
      <c r="E566" s="211" t="s">
        <v>19</v>
      </c>
      <c r="F566" s="212" t="s">
        <v>978</v>
      </c>
      <c r="G566" s="210"/>
      <c r="H566" s="213">
        <v>298.02100000000002</v>
      </c>
      <c r="I566" s="214"/>
      <c r="J566" s="210"/>
      <c r="K566" s="210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205</v>
      </c>
      <c r="AU566" s="219" t="s">
        <v>82</v>
      </c>
      <c r="AV566" s="14" t="s">
        <v>82</v>
      </c>
      <c r="AW566" s="14" t="s">
        <v>33</v>
      </c>
      <c r="AX566" s="14" t="s">
        <v>72</v>
      </c>
      <c r="AY566" s="219" t="s">
        <v>171</v>
      </c>
    </row>
    <row r="567" spans="1:65" s="15" customFormat="1" ht="10.199999999999999">
      <c r="B567" s="220"/>
      <c r="C567" s="221"/>
      <c r="D567" s="200" t="s">
        <v>205</v>
      </c>
      <c r="E567" s="222" t="s">
        <v>19</v>
      </c>
      <c r="F567" s="223" t="s">
        <v>208</v>
      </c>
      <c r="G567" s="221"/>
      <c r="H567" s="224">
        <v>298.02100000000002</v>
      </c>
      <c r="I567" s="225"/>
      <c r="J567" s="221"/>
      <c r="K567" s="221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205</v>
      </c>
      <c r="AU567" s="230" t="s">
        <v>82</v>
      </c>
      <c r="AV567" s="15" t="s">
        <v>177</v>
      </c>
      <c r="AW567" s="15" t="s">
        <v>33</v>
      </c>
      <c r="AX567" s="15" t="s">
        <v>80</v>
      </c>
      <c r="AY567" s="230" t="s">
        <v>171</v>
      </c>
    </row>
    <row r="568" spans="1:65" s="2" customFormat="1" ht="24.15" customHeight="1">
      <c r="A568" s="35"/>
      <c r="B568" s="36"/>
      <c r="C568" s="232" t="s">
        <v>979</v>
      </c>
      <c r="D568" s="232" t="s">
        <v>315</v>
      </c>
      <c r="E568" s="233" t="s">
        <v>980</v>
      </c>
      <c r="F568" s="234" t="s">
        <v>981</v>
      </c>
      <c r="G568" s="235" t="s">
        <v>197</v>
      </c>
      <c r="H568" s="236">
        <v>163.911</v>
      </c>
      <c r="I568" s="237"/>
      <c r="J568" s="238">
        <f>ROUND(I568*H568,2)</f>
        <v>0</v>
      </c>
      <c r="K568" s="234" t="s">
        <v>318</v>
      </c>
      <c r="L568" s="239"/>
      <c r="M568" s="240" t="s">
        <v>19</v>
      </c>
      <c r="N568" s="241" t="s">
        <v>43</v>
      </c>
      <c r="O568" s="65"/>
      <c r="P568" s="189">
        <f>O568*H568</f>
        <v>0</v>
      </c>
      <c r="Q568" s="189">
        <v>1.48E-3</v>
      </c>
      <c r="R568" s="189">
        <f>Q568*H568</f>
        <v>0.24258827999999999</v>
      </c>
      <c r="S568" s="189">
        <v>0</v>
      </c>
      <c r="T568" s="190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91" t="s">
        <v>362</v>
      </c>
      <c r="AT568" s="191" t="s">
        <v>315</v>
      </c>
      <c r="AU568" s="191" t="s">
        <v>82</v>
      </c>
      <c r="AY568" s="18" t="s">
        <v>171</v>
      </c>
      <c r="BE568" s="192">
        <f>IF(N568="základní",J568,0)</f>
        <v>0</v>
      </c>
      <c r="BF568" s="192">
        <f>IF(N568="snížená",J568,0)</f>
        <v>0</v>
      </c>
      <c r="BG568" s="192">
        <f>IF(N568="zákl. přenesená",J568,0)</f>
        <v>0</v>
      </c>
      <c r="BH568" s="192">
        <f>IF(N568="sníž. přenesená",J568,0)</f>
        <v>0</v>
      </c>
      <c r="BI568" s="192">
        <f>IF(N568="nulová",J568,0)</f>
        <v>0</v>
      </c>
      <c r="BJ568" s="18" t="s">
        <v>80</v>
      </c>
      <c r="BK568" s="192">
        <f>ROUND(I568*H568,2)</f>
        <v>0</v>
      </c>
      <c r="BL568" s="18" t="s">
        <v>260</v>
      </c>
      <c r="BM568" s="191" t="s">
        <v>982</v>
      </c>
    </row>
    <row r="569" spans="1:65" s="14" customFormat="1" ht="10.199999999999999">
      <c r="B569" s="209"/>
      <c r="C569" s="210"/>
      <c r="D569" s="200" t="s">
        <v>205</v>
      </c>
      <c r="E569" s="211" t="s">
        <v>19</v>
      </c>
      <c r="F569" s="212" t="s">
        <v>983</v>
      </c>
      <c r="G569" s="210"/>
      <c r="H569" s="213">
        <v>163.911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205</v>
      </c>
      <c r="AU569" s="219" t="s">
        <v>82</v>
      </c>
      <c r="AV569" s="14" t="s">
        <v>82</v>
      </c>
      <c r="AW569" s="14" t="s">
        <v>33</v>
      </c>
      <c r="AX569" s="14" t="s">
        <v>72</v>
      </c>
      <c r="AY569" s="219" t="s">
        <v>171</v>
      </c>
    </row>
    <row r="570" spans="1:65" s="15" customFormat="1" ht="10.199999999999999">
      <c r="B570" s="220"/>
      <c r="C570" s="221"/>
      <c r="D570" s="200" t="s">
        <v>205</v>
      </c>
      <c r="E570" s="222" t="s">
        <v>19</v>
      </c>
      <c r="F570" s="223" t="s">
        <v>208</v>
      </c>
      <c r="G570" s="221"/>
      <c r="H570" s="224">
        <v>163.911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205</v>
      </c>
      <c r="AU570" s="230" t="s">
        <v>82</v>
      </c>
      <c r="AV570" s="15" t="s">
        <v>177</v>
      </c>
      <c r="AW570" s="15" t="s">
        <v>33</v>
      </c>
      <c r="AX570" s="15" t="s">
        <v>80</v>
      </c>
      <c r="AY570" s="230" t="s">
        <v>171</v>
      </c>
    </row>
    <row r="571" spans="1:65" s="2" customFormat="1" ht="24.15" customHeight="1">
      <c r="A571" s="35"/>
      <c r="B571" s="36"/>
      <c r="C571" s="232" t="s">
        <v>984</v>
      </c>
      <c r="D571" s="232" t="s">
        <v>315</v>
      </c>
      <c r="E571" s="233" t="s">
        <v>985</v>
      </c>
      <c r="F571" s="234" t="s">
        <v>986</v>
      </c>
      <c r="G571" s="235" t="s">
        <v>197</v>
      </c>
      <c r="H571" s="236">
        <v>163.911</v>
      </c>
      <c r="I571" s="237"/>
      <c r="J571" s="238">
        <f>ROUND(I571*H571,2)</f>
        <v>0</v>
      </c>
      <c r="K571" s="234" t="s">
        <v>318</v>
      </c>
      <c r="L571" s="239"/>
      <c r="M571" s="240" t="s">
        <v>19</v>
      </c>
      <c r="N571" s="241" t="s">
        <v>43</v>
      </c>
      <c r="O571" s="65"/>
      <c r="P571" s="189">
        <f>O571*H571</f>
        <v>0</v>
      </c>
      <c r="Q571" s="189">
        <v>4.9100000000000003E-3</v>
      </c>
      <c r="R571" s="189">
        <f>Q571*H571</f>
        <v>0.8048030100000001</v>
      </c>
      <c r="S571" s="189">
        <v>0</v>
      </c>
      <c r="T571" s="190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1" t="s">
        <v>362</v>
      </c>
      <c r="AT571" s="191" t="s">
        <v>315</v>
      </c>
      <c r="AU571" s="191" t="s">
        <v>82</v>
      </c>
      <c r="AY571" s="18" t="s">
        <v>171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8" t="s">
        <v>80</v>
      </c>
      <c r="BK571" s="192">
        <f>ROUND(I571*H571,2)</f>
        <v>0</v>
      </c>
      <c r="BL571" s="18" t="s">
        <v>260</v>
      </c>
      <c r="BM571" s="191" t="s">
        <v>987</v>
      </c>
    </row>
    <row r="572" spans="1:65" s="14" customFormat="1" ht="10.199999999999999">
      <c r="B572" s="209"/>
      <c r="C572" s="210"/>
      <c r="D572" s="200" t="s">
        <v>205</v>
      </c>
      <c r="E572" s="211" t="s">
        <v>19</v>
      </c>
      <c r="F572" s="212" t="s">
        <v>983</v>
      </c>
      <c r="G572" s="210"/>
      <c r="H572" s="213">
        <v>163.911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205</v>
      </c>
      <c r="AU572" s="219" t="s">
        <v>82</v>
      </c>
      <c r="AV572" s="14" t="s">
        <v>82</v>
      </c>
      <c r="AW572" s="14" t="s">
        <v>33</v>
      </c>
      <c r="AX572" s="14" t="s">
        <v>80</v>
      </c>
      <c r="AY572" s="219" t="s">
        <v>171</v>
      </c>
    </row>
    <row r="573" spans="1:65" s="2" customFormat="1" ht="37.799999999999997" customHeight="1">
      <c r="A573" s="35"/>
      <c r="B573" s="36"/>
      <c r="C573" s="180" t="s">
        <v>988</v>
      </c>
      <c r="D573" s="180" t="s">
        <v>173</v>
      </c>
      <c r="E573" s="181" t="s">
        <v>989</v>
      </c>
      <c r="F573" s="182" t="s">
        <v>990</v>
      </c>
      <c r="G573" s="183" t="s">
        <v>197</v>
      </c>
      <c r="H573" s="184">
        <v>132.11000000000001</v>
      </c>
      <c r="I573" s="185"/>
      <c r="J573" s="186">
        <f>ROUND(I573*H573,2)</f>
        <v>0</v>
      </c>
      <c r="K573" s="182" t="s">
        <v>190</v>
      </c>
      <c r="L573" s="40"/>
      <c r="M573" s="187" t="s">
        <v>19</v>
      </c>
      <c r="N573" s="188" t="s">
        <v>43</v>
      </c>
      <c r="O573" s="65"/>
      <c r="P573" s="189">
        <f>O573*H573</f>
        <v>0</v>
      </c>
      <c r="Q573" s="189">
        <v>0</v>
      </c>
      <c r="R573" s="189">
        <f>Q573*H573</f>
        <v>0</v>
      </c>
      <c r="S573" s="189">
        <v>0</v>
      </c>
      <c r="T573" s="19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91" t="s">
        <v>260</v>
      </c>
      <c r="AT573" s="191" t="s">
        <v>173</v>
      </c>
      <c r="AU573" s="191" t="s">
        <v>82</v>
      </c>
      <c r="AY573" s="18" t="s">
        <v>171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8" t="s">
        <v>80</v>
      </c>
      <c r="BK573" s="192">
        <f>ROUND(I573*H573,2)</f>
        <v>0</v>
      </c>
      <c r="BL573" s="18" t="s">
        <v>260</v>
      </c>
      <c r="BM573" s="191" t="s">
        <v>991</v>
      </c>
    </row>
    <row r="574" spans="1:65" s="2" customFormat="1" ht="10.199999999999999">
      <c r="A574" s="35"/>
      <c r="B574" s="36"/>
      <c r="C574" s="37"/>
      <c r="D574" s="193" t="s">
        <v>192</v>
      </c>
      <c r="E574" s="37"/>
      <c r="F574" s="194" t="s">
        <v>992</v>
      </c>
      <c r="G574" s="37"/>
      <c r="H574" s="37"/>
      <c r="I574" s="195"/>
      <c r="J574" s="37"/>
      <c r="K574" s="37"/>
      <c r="L574" s="40"/>
      <c r="M574" s="196"/>
      <c r="N574" s="197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192</v>
      </c>
      <c r="AU574" s="18" t="s">
        <v>82</v>
      </c>
    </row>
    <row r="575" spans="1:65" s="13" customFormat="1" ht="10.199999999999999">
      <c r="B575" s="198"/>
      <c r="C575" s="199"/>
      <c r="D575" s="200" t="s">
        <v>205</v>
      </c>
      <c r="E575" s="201" t="s">
        <v>19</v>
      </c>
      <c r="F575" s="202" t="s">
        <v>993</v>
      </c>
      <c r="G575" s="199"/>
      <c r="H575" s="201" t="s">
        <v>19</v>
      </c>
      <c r="I575" s="203"/>
      <c r="J575" s="199"/>
      <c r="K575" s="199"/>
      <c r="L575" s="204"/>
      <c r="M575" s="205"/>
      <c r="N575" s="206"/>
      <c r="O575" s="206"/>
      <c r="P575" s="206"/>
      <c r="Q575" s="206"/>
      <c r="R575" s="206"/>
      <c r="S575" s="206"/>
      <c r="T575" s="207"/>
      <c r="AT575" s="208" t="s">
        <v>205</v>
      </c>
      <c r="AU575" s="208" t="s">
        <v>82</v>
      </c>
      <c r="AV575" s="13" t="s">
        <v>80</v>
      </c>
      <c r="AW575" s="13" t="s">
        <v>33</v>
      </c>
      <c r="AX575" s="13" t="s">
        <v>72</v>
      </c>
      <c r="AY575" s="208" t="s">
        <v>171</v>
      </c>
    </row>
    <row r="576" spans="1:65" s="14" customFormat="1" ht="10.199999999999999">
      <c r="B576" s="209"/>
      <c r="C576" s="210"/>
      <c r="D576" s="200" t="s">
        <v>205</v>
      </c>
      <c r="E576" s="211" t="s">
        <v>19</v>
      </c>
      <c r="F576" s="212" t="s">
        <v>994</v>
      </c>
      <c r="G576" s="210"/>
      <c r="H576" s="213">
        <v>132.11000000000001</v>
      </c>
      <c r="I576" s="214"/>
      <c r="J576" s="210"/>
      <c r="K576" s="210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205</v>
      </c>
      <c r="AU576" s="219" t="s">
        <v>82</v>
      </c>
      <c r="AV576" s="14" t="s">
        <v>82</v>
      </c>
      <c r="AW576" s="14" t="s">
        <v>33</v>
      </c>
      <c r="AX576" s="14" t="s">
        <v>72</v>
      </c>
      <c r="AY576" s="219" t="s">
        <v>171</v>
      </c>
    </row>
    <row r="577" spans="1:65" s="15" customFormat="1" ht="10.199999999999999">
      <c r="B577" s="220"/>
      <c r="C577" s="221"/>
      <c r="D577" s="200" t="s">
        <v>205</v>
      </c>
      <c r="E577" s="222" t="s">
        <v>19</v>
      </c>
      <c r="F577" s="223" t="s">
        <v>208</v>
      </c>
      <c r="G577" s="221"/>
      <c r="H577" s="224">
        <v>132.11000000000001</v>
      </c>
      <c r="I577" s="225"/>
      <c r="J577" s="221"/>
      <c r="K577" s="221"/>
      <c r="L577" s="226"/>
      <c r="M577" s="227"/>
      <c r="N577" s="228"/>
      <c r="O577" s="228"/>
      <c r="P577" s="228"/>
      <c r="Q577" s="228"/>
      <c r="R577" s="228"/>
      <c r="S577" s="228"/>
      <c r="T577" s="229"/>
      <c r="AT577" s="230" t="s">
        <v>205</v>
      </c>
      <c r="AU577" s="230" t="s">
        <v>82</v>
      </c>
      <c r="AV577" s="15" t="s">
        <v>177</v>
      </c>
      <c r="AW577" s="15" t="s">
        <v>33</v>
      </c>
      <c r="AX577" s="15" t="s">
        <v>80</v>
      </c>
      <c r="AY577" s="230" t="s">
        <v>171</v>
      </c>
    </row>
    <row r="578" spans="1:65" s="2" customFormat="1" ht="24.15" customHeight="1">
      <c r="A578" s="35"/>
      <c r="B578" s="36"/>
      <c r="C578" s="232" t="s">
        <v>995</v>
      </c>
      <c r="D578" s="232" t="s">
        <v>315</v>
      </c>
      <c r="E578" s="233" t="s">
        <v>996</v>
      </c>
      <c r="F578" s="234" t="s">
        <v>997</v>
      </c>
      <c r="G578" s="235" t="s">
        <v>197</v>
      </c>
      <c r="H578" s="236">
        <v>277.43099999999998</v>
      </c>
      <c r="I578" s="237"/>
      <c r="J578" s="238">
        <f>ROUND(I578*H578,2)</f>
        <v>0</v>
      </c>
      <c r="K578" s="234" t="s">
        <v>190</v>
      </c>
      <c r="L578" s="239"/>
      <c r="M578" s="240" t="s">
        <v>19</v>
      </c>
      <c r="N578" s="241" t="s">
        <v>43</v>
      </c>
      <c r="O578" s="65"/>
      <c r="P578" s="189">
        <f>O578*H578</f>
        <v>0</v>
      </c>
      <c r="Q578" s="189">
        <v>2.0999999999999999E-3</v>
      </c>
      <c r="R578" s="189">
        <f>Q578*H578</f>
        <v>0.58260509999999988</v>
      </c>
      <c r="S578" s="189">
        <v>0</v>
      </c>
      <c r="T578" s="190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91" t="s">
        <v>362</v>
      </c>
      <c r="AT578" s="191" t="s">
        <v>315</v>
      </c>
      <c r="AU578" s="191" t="s">
        <v>82</v>
      </c>
      <c r="AY578" s="18" t="s">
        <v>171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8" t="s">
        <v>80</v>
      </c>
      <c r="BK578" s="192">
        <f>ROUND(I578*H578,2)</f>
        <v>0</v>
      </c>
      <c r="BL578" s="18" t="s">
        <v>260</v>
      </c>
      <c r="BM578" s="191" t="s">
        <v>998</v>
      </c>
    </row>
    <row r="579" spans="1:65" s="14" customFormat="1" ht="10.199999999999999">
      <c r="B579" s="209"/>
      <c r="C579" s="210"/>
      <c r="D579" s="200" t="s">
        <v>205</v>
      </c>
      <c r="E579" s="211" t="s">
        <v>19</v>
      </c>
      <c r="F579" s="212" t="s">
        <v>999</v>
      </c>
      <c r="G579" s="210"/>
      <c r="H579" s="213">
        <v>277.43099999999998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205</v>
      </c>
      <c r="AU579" s="219" t="s">
        <v>82</v>
      </c>
      <c r="AV579" s="14" t="s">
        <v>82</v>
      </c>
      <c r="AW579" s="14" t="s">
        <v>33</v>
      </c>
      <c r="AX579" s="14" t="s">
        <v>80</v>
      </c>
      <c r="AY579" s="219" t="s">
        <v>171</v>
      </c>
    </row>
    <row r="580" spans="1:65" s="2" customFormat="1" ht="37.799999999999997" customHeight="1">
      <c r="A580" s="35"/>
      <c r="B580" s="36"/>
      <c r="C580" s="180" t="s">
        <v>1000</v>
      </c>
      <c r="D580" s="180" t="s">
        <v>173</v>
      </c>
      <c r="E580" s="181" t="s">
        <v>1001</v>
      </c>
      <c r="F580" s="182" t="s">
        <v>1002</v>
      </c>
      <c r="G580" s="183" t="s">
        <v>197</v>
      </c>
      <c r="H580" s="184">
        <v>120.1</v>
      </c>
      <c r="I580" s="185"/>
      <c r="J580" s="186">
        <f>ROUND(I580*H580,2)</f>
        <v>0</v>
      </c>
      <c r="K580" s="182" t="s">
        <v>190</v>
      </c>
      <c r="L580" s="40"/>
      <c r="M580" s="187" t="s">
        <v>19</v>
      </c>
      <c r="N580" s="188" t="s">
        <v>43</v>
      </c>
      <c r="O580" s="65"/>
      <c r="P580" s="189">
        <f>O580*H580</f>
        <v>0</v>
      </c>
      <c r="Q580" s="189">
        <v>0</v>
      </c>
      <c r="R580" s="189">
        <f>Q580*H580</f>
        <v>0</v>
      </c>
      <c r="S580" s="189">
        <v>0</v>
      </c>
      <c r="T580" s="190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91" t="s">
        <v>260</v>
      </c>
      <c r="AT580" s="191" t="s">
        <v>173</v>
      </c>
      <c r="AU580" s="191" t="s">
        <v>82</v>
      </c>
      <c r="AY580" s="18" t="s">
        <v>171</v>
      </c>
      <c r="BE580" s="192">
        <f>IF(N580="základní",J580,0)</f>
        <v>0</v>
      </c>
      <c r="BF580" s="192">
        <f>IF(N580="snížená",J580,0)</f>
        <v>0</v>
      </c>
      <c r="BG580" s="192">
        <f>IF(N580="zákl. přenesená",J580,0)</f>
        <v>0</v>
      </c>
      <c r="BH580" s="192">
        <f>IF(N580="sníž. přenesená",J580,0)</f>
        <v>0</v>
      </c>
      <c r="BI580" s="192">
        <f>IF(N580="nulová",J580,0)</f>
        <v>0</v>
      </c>
      <c r="BJ580" s="18" t="s">
        <v>80</v>
      </c>
      <c r="BK580" s="192">
        <f>ROUND(I580*H580,2)</f>
        <v>0</v>
      </c>
      <c r="BL580" s="18" t="s">
        <v>260</v>
      </c>
      <c r="BM580" s="191" t="s">
        <v>1003</v>
      </c>
    </row>
    <row r="581" spans="1:65" s="2" customFormat="1" ht="10.199999999999999">
      <c r="A581" s="35"/>
      <c r="B581" s="36"/>
      <c r="C581" s="37"/>
      <c r="D581" s="193" t="s">
        <v>192</v>
      </c>
      <c r="E581" s="37"/>
      <c r="F581" s="194" t="s">
        <v>1004</v>
      </c>
      <c r="G581" s="37"/>
      <c r="H581" s="37"/>
      <c r="I581" s="195"/>
      <c r="J581" s="37"/>
      <c r="K581" s="37"/>
      <c r="L581" s="40"/>
      <c r="M581" s="196"/>
      <c r="N581" s="197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192</v>
      </c>
      <c r="AU581" s="18" t="s">
        <v>82</v>
      </c>
    </row>
    <row r="582" spans="1:65" s="2" customFormat="1" ht="44.25" customHeight="1">
      <c r="A582" s="35"/>
      <c r="B582" s="36"/>
      <c r="C582" s="180" t="s">
        <v>1005</v>
      </c>
      <c r="D582" s="180" t="s">
        <v>173</v>
      </c>
      <c r="E582" s="181" t="s">
        <v>1006</v>
      </c>
      <c r="F582" s="182" t="s">
        <v>1007</v>
      </c>
      <c r="G582" s="183" t="s">
        <v>860</v>
      </c>
      <c r="H582" s="242"/>
      <c r="I582" s="185"/>
      <c r="J582" s="186">
        <f>ROUND(I582*H582,2)</f>
        <v>0</v>
      </c>
      <c r="K582" s="182" t="s">
        <v>190</v>
      </c>
      <c r="L582" s="40"/>
      <c r="M582" s="187" t="s">
        <v>19</v>
      </c>
      <c r="N582" s="188" t="s">
        <v>43</v>
      </c>
      <c r="O582" s="65"/>
      <c r="P582" s="189">
        <f>O582*H582</f>
        <v>0</v>
      </c>
      <c r="Q582" s="189">
        <v>0</v>
      </c>
      <c r="R582" s="189">
        <f>Q582*H582</f>
        <v>0</v>
      </c>
      <c r="S582" s="189">
        <v>0</v>
      </c>
      <c r="T582" s="19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91" t="s">
        <v>260</v>
      </c>
      <c r="AT582" s="191" t="s">
        <v>173</v>
      </c>
      <c r="AU582" s="191" t="s">
        <v>82</v>
      </c>
      <c r="AY582" s="18" t="s">
        <v>171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8" t="s">
        <v>80</v>
      </c>
      <c r="BK582" s="192">
        <f>ROUND(I582*H582,2)</f>
        <v>0</v>
      </c>
      <c r="BL582" s="18" t="s">
        <v>260</v>
      </c>
      <c r="BM582" s="191" t="s">
        <v>1008</v>
      </c>
    </row>
    <row r="583" spans="1:65" s="2" customFormat="1" ht="10.199999999999999">
      <c r="A583" s="35"/>
      <c r="B583" s="36"/>
      <c r="C583" s="37"/>
      <c r="D583" s="193" t="s">
        <v>192</v>
      </c>
      <c r="E583" s="37"/>
      <c r="F583" s="194" t="s">
        <v>1009</v>
      </c>
      <c r="G583" s="37"/>
      <c r="H583" s="37"/>
      <c r="I583" s="195"/>
      <c r="J583" s="37"/>
      <c r="K583" s="37"/>
      <c r="L583" s="40"/>
      <c r="M583" s="196"/>
      <c r="N583" s="197"/>
      <c r="O583" s="65"/>
      <c r="P583" s="65"/>
      <c r="Q583" s="65"/>
      <c r="R583" s="65"/>
      <c r="S583" s="65"/>
      <c r="T583" s="66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192</v>
      </c>
      <c r="AU583" s="18" t="s">
        <v>82</v>
      </c>
    </row>
    <row r="584" spans="1:65" s="12" customFormat="1" ht="22.8" customHeight="1">
      <c r="B584" s="164"/>
      <c r="C584" s="165"/>
      <c r="D584" s="166" t="s">
        <v>71</v>
      </c>
      <c r="E584" s="178" t="s">
        <v>1010</v>
      </c>
      <c r="F584" s="178" t="s">
        <v>1011</v>
      </c>
      <c r="G584" s="165"/>
      <c r="H584" s="165"/>
      <c r="I584" s="168"/>
      <c r="J584" s="179">
        <f>BK584</f>
        <v>0</v>
      </c>
      <c r="K584" s="165"/>
      <c r="L584" s="170"/>
      <c r="M584" s="171"/>
      <c r="N584" s="172"/>
      <c r="O584" s="172"/>
      <c r="P584" s="173">
        <f>SUM(P585:P780)</f>
        <v>0</v>
      </c>
      <c r="Q584" s="172"/>
      <c r="R584" s="173">
        <f>SUM(R585:R780)</f>
        <v>20.061032529999999</v>
      </c>
      <c r="S584" s="172"/>
      <c r="T584" s="174">
        <f>SUM(T585:T780)</f>
        <v>0</v>
      </c>
      <c r="AR584" s="175" t="s">
        <v>82</v>
      </c>
      <c r="AT584" s="176" t="s">
        <v>71</v>
      </c>
      <c r="AU584" s="176" t="s">
        <v>80</v>
      </c>
      <c r="AY584" s="175" t="s">
        <v>171</v>
      </c>
      <c r="BK584" s="177">
        <f>SUM(BK585:BK780)</f>
        <v>0</v>
      </c>
    </row>
    <row r="585" spans="1:65" s="2" customFormat="1" ht="37.799999999999997" customHeight="1">
      <c r="A585" s="35"/>
      <c r="B585" s="36"/>
      <c r="C585" s="180" t="s">
        <v>1012</v>
      </c>
      <c r="D585" s="180" t="s">
        <v>173</v>
      </c>
      <c r="E585" s="181" t="s">
        <v>1013</v>
      </c>
      <c r="F585" s="182" t="s">
        <v>1014</v>
      </c>
      <c r="G585" s="183" t="s">
        <v>246</v>
      </c>
      <c r="H585" s="184">
        <v>4.3680000000000003</v>
      </c>
      <c r="I585" s="185"/>
      <c r="J585" s="186">
        <f>ROUND(I585*H585,2)</f>
        <v>0</v>
      </c>
      <c r="K585" s="182" t="s">
        <v>190</v>
      </c>
      <c r="L585" s="40"/>
      <c r="M585" s="187" t="s">
        <v>19</v>
      </c>
      <c r="N585" s="188" t="s">
        <v>43</v>
      </c>
      <c r="O585" s="65"/>
      <c r="P585" s="189">
        <f>O585*H585</f>
        <v>0</v>
      </c>
      <c r="Q585" s="189">
        <v>1.08E-3</v>
      </c>
      <c r="R585" s="189">
        <f>Q585*H585</f>
        <v>4.7174400000000007E-3</v>
      </c>
      <c r="S585" s="189">
        <v>0</v>
      </c>
      <c r="T585" s="190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91" t="s">
        <v>260</v>
      </c>
      <c r="AT585" s="191" t="s">
        <v>173</v>
      </c>
      <c r="AU585" s="191" t="s">
        <v>82</v>
      </c>
      <c r="AY585" s="18" t="s">
        <v>171</v>
      </c>
      <c r="BE585" s="192">
        <f>IF(N585="základní",J585,0)</f>
        <v>0</v>
      </c>
      <c r="BF585" s="192">
        <f>IF(N585="snížená",J585,0)</f>
        <v>0</v>
      </c>
      <c r="BG585" s="192">
        <f>IF(N585="zákl. přenesená",J585,0)</f>
        <v>0</v>
      </c>
      <c r="BH585" s="192">
        <f>IF(N585="sníž. přenesená",J585,0)</f>
        <v>0</v>
      </c>
      <c r="BI585" s="192">
        <f>IF(N585="nulová",J585,0)</f>
        <v>0</v>
      </c>
      <c r="BJ585" s="18" t="s">
        <v>80</v>
      </c>
      <c r="BK585" s="192">
        <f>ROUND(I585*H585,2)</f>
        <v>0</v>
      </c>
      <c r="BL585" s="18" t="s">
        <v>260</v>
      </c>
      <c r="BM585" s="191" t="s">
        <v>1015</v>
      </c>
    </row>
    <row r="586" spans="1:65" s="2" customFormat="1" ht="10.199999999999999">
      <c r="A586" s="35"/>
      <c r="B586" s="36"/>
      <c r="C586" s="37"/>
      <c r="D586" s="193" t="s">
        <v>192</v>
      </c>
      <c r="E586" s="37"/>
      <c r="F586" s="194" t="s">
        <v>1016</v>
      </c>
      <c r="G586" s="37"/>
      <c r="H586" s="37"/>
      <c r="I586" s="195"/>
      <c r="J586" s="37"/>
      <c r="K586" s="37"/>
      <c r="L586" s="40"/>
      <c r="M586" s="196"/>
      <c r="N586" s="197"/>
      <c r="O586" s="65"/>
      <c r="P586" s="65"/>
      <c r="Q586" s="65"/>
      <c r="R586" s="65"/>
      <c r="S586" s="65"/>
      <c r="T586" s="66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192</v>
      </c>
      <c r="AU586" s="18" t="s">
        <v>82</v>
      </c>
    </row>
    <row r="587" spans="1:65" s="14" customFormat="1" ht="10.199999999999999">
      <c r="B587" s="209"/>
      <c r="C587" s="210"/>
      <c r="D587" s="200" t="s">
        <v>205</v>
      </c>
      <c r="E587" s="211" t="s">
        <v>19</v>
      </c>
      <c r="F587" s="212" t="s">
        <v>1017</v>
      </c>
      <c r="G587" s="210"/>
      <c r="H587" s="213">
        <v>4.3680000000000003</v>
      </c>
      <c r="I587" s="214"/>
      <c r="J587" s="210"/>
      <c r="K587" s="210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205</v>
      </c>
      <c r="AU587" s="219" t="s">
        <v>82</v>
      </c>
      <c r="AV587" s="14" t="s">
        <v>82</v>
      </c>
      <c r="AW587" s="14" t="s">
        <v>33</v>
      </c>
      <c r="AX587" s="14" t="s">
        <v>72</v>
      </c>
      <c r="AY587" s="219" t="s">
        <v>171</v>
      </c>
    </row>
    <row r="588" spans="1:65" s="15" customFormat="1" ht="10.199999999999999">
      <c r="B588" s="220"/>
      <c r="C588" s="221"/>
      <c r="D588" s="200" t="s">
        <v>205</v>
      </c>
      <c r="E588" s="222" t="s">
        <v>19</v>
      </c>
      <c r="F588" s="223" t="s">
        <v>208</v>
      </c>
      <c r="G588" s="221"/>
      <c r="H588" s="224">
        <v>4.3680000000000003</v>
      </c>
      <c r="I588" s="225"/>
      <c r="J588" s="221"/>
      <c r="K588" s="221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205</v>
      </c>
      <c r="AU588" s="230" t="s">
        <v>82</v>
      </c>
      <c r="AV588" s="15" t="s">
        <v>177</v>
      </c>
      <c r="AW588" s="15" t="s">
        <v>33</v>
      </c>
      <c r="AX588" s="15" t="s">
        <v>80</v>
      </c>
      <c r="AY588" s="230" t="s">
        <v>171</v>
      </c>
    </row>
    <row r="589" spans="1:65" s="2" customFormat="1" ht="24.15" customHeight="1">
      <c r="A589" s="35"/>
      <c r="B589" s="36"/>
      <c r="C589" s="180" t="s">
        <v>1018</v>
      </c>
      <c r="D589" s="180" t="s">
        <v>173</v>
      </c>
      <c r="E589" s="181" t="s">
        <v>1019</v>
      </c>
      <c r="F589" s="182" t="s">
        <v>1020</v>
      </c>
      <c r="G589" s="183" t="s">
        <v>414</v>
      </c>
      <c r="H589" s="184">
        <v>40</v>
      </c>
      <c r="I589" s="185"/>
      <c r="J589" s="186">
        <f>ROUND(I589*H589,2)</f>
        <v>0</v>
      </c>
      <c r="K589" s="182" t="s">
        <v>190</v>
      </c>
      <c r="L589" s="40"/>
      <c r="M589" s="187" t="s">
        <v>19</v>
      </c>
      <c r="N589" s="188" t="s">
        <v>43</v>
      </c>
      <c r="O589" s="65"/>
      <c r="P589" s="189">
        <f>O589*H589</f>
        <v>0</v>
      </c>
      <c r="Q589" s="189">
        <v>0</v>
      </c>
      <c r="R589" s="189">
        <f>Q589*H589</f>
        <v>0</v>
      </c>
      <c r="S589" s="189">
        <v>0</v>
      </c>
      <c r="T589" s="19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1" t="s">
        <v>260</v>
      </c>
      <c r="AT589" s="191" t="s">
        <v>173</v>
      </c>
      <c r="AU589" s="191" t="s">
        <v>82</v>
      </c>
      <c r="AY589" s="18" t="s">
        <v>171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8" t="s">
        <v>80</v>
      </c>
      <c r="BK589" s="192">
        <f>ROUND(I589*H589,2)</f>
        <v>0</v>
      </c>
      <c r="BL589" s="18" t="s">
        <v>260</v>
      </c>
      <c r="BM589" s="191" t="s">
        <v>1021</v>
      </c>
    </row>
    <row r="590" spans="1:65" s="2" customFormat="1" ht="10.199999999999999">
      <c r="A590" s="35"/>
      <c r="B590" s="36"/>
      <c r="C590" s="37"/>
      <c r="D590" s="193" t="s">
        <v>192</v>
      </c>
      <c r="E590" s="37"/>
      <c r="F590" s="194" t="s">
        <v>1022</v>
      </c>
      <c r="G590" s="37"/>
      <c r="H590" s="37"/>
      <c r="I590" s="195"/>
      <c r="J590" s="37"/>
      <c r="K590" s="37"/>
      <c r="L590" s="40"/>
      <c r="M590" s="196"/>
      <c r="N590" s="197"/>
      <c r="O590" s="65"/>
      <c r="P590" s="65"/>
      <c r="Q590" s="65"/>
      <c r="R590" s="65"/>
      <c r="S590" s="65"/>
      <c r="T590" s="66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192</v>
      </c>
      <c r="AU590" s="18" t="s">
        <v>82</v>
      </c>
    </row>
    <row r="591" spans="1:65" s="2" customFormat="1" ht="19.2">
      <c r="A591" s="35"/>
      <c r="B591" s="36"/>
      <c r="C591" s="37"/>
      <c r="D591" s="200" t="s">
        <v>233</v>
      </c>
      <c r="E591" s="37"/>
      <c r="F591" s="231" t="s">
        <v>1023</v>
      </c>
      <c r="G591" s="37"/>
      <c r="H591" s="37"/>
      <c r="I591" s="195"/>
      <c r="J591" s="37"/>
      <c r="K591" s="37"/>
      <c r="L591" s="40"/>
      <c r="M591" s="196"/>
      <c r="N591" s="197"/>
      <c r="O591" s="65"/>
      <c r="P591" s="65"/>
      <c r="Q591" s="65"/>
      <c r="R591" s="65"/>
      <c r="S591" s="65"/>
      <c r="T591" s="66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233</v>
      </c>
      <c r="AU591" s="18" t="s">
        <v>82</v>
      </c>
    </row>
    <row r="592" spans="1:65" s="2" customFormat="1" ht="24.15" customHeight="1">
      <c r="A592" s="35"/>
      <c r="B592" s="36"/>
      <c r="C592" s="232" t="s">
        <v>1024</v>
      </c>
      <c r="D592" s="232" t="s">
        <v>315</v>
      </c>
      <c r="E592" s="233" t="s">
        <v>1025</v>
      </c>
      <c r="F592" s="234" t="s">
        <v>1026</v>
      </c>
      <c r="G592" s="235" t="s">
        <v>414</v>
      </c>
      <c r="H592" s="236">
        <v>44</v>
      </c>
      <c r="I592" s="237"/>
      <c r="J592" s="238">
        <f>ROUND(I592*H592,2)</f>
        <v>0</v>
      </c>
      <c r="K592" s="234" t="s">
        <v>19</v>
      </c>
      <c r="L592" s="239"/>
      <c r="M592" s="240" t="s">
        <v>19</v>
      </c>
      <c r="N592" s="241" t="s">
        <v>43</v>
      </c>
      <c r="O592" s="65"/>
      <c r="P592" s="189">
        <f>O592*H592</f>
        <v>0</v>
      </c>
      <c r="Q592" s="189">
        <v>0</v>
      </c>
      <c r="R592" s="189">
        <f>Q592*H592</f>
        <v>0</v>
      </c>
      <c r="S592" s="189">
        <v>0</v>
      </c>
      <c r="T592" s="190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91" t="s">
        <v>362</v>
      </c>
      <c r="AT592" s="191" t="s">
        <v>315</v>
      </c>
      <c r="AU592" s="191" t="s">
        <v>82</v>
      </c>
      <c r="AY592" s="18" t="s">
        <v>171</v>
      </c>
      <c r="BE592" s="192">
        <f>IF(N592="základní",J592,0)</f>
        <v>0</v>
      </c>
      <c r="BF592" s="192">
        <f>IF(N592="snížená",J592,0)</f>
        <v>0</v>
      </c>
      <c r="BG592" s="192">
        <f>IF(N592="zákl. přenesená",J592,0)</f>
        <v>0</v>
      </c>
      <c r="BH592" s="192">
        <f>IF(N592="sníž. přenesená",J592,0)</f>
        <v>0</v>
      </c>
      <c r="BI592" s="192">
        <f>IF(N592="nulová",J592,0)</f>
        <v>0</v>
      </c>
      <c r="BJ592" s="18" t="s">
        <v>80</v>
      </c>
      <c r="BK592" s="192">
        <f>ROUND(I592*H592,2)</f>
        <v>0</v>
      </c>
      <c r="BL592" s="18" t="s">
        <v>260</v>
      </c>
      <c r="BM592" s="191" t="s">
        <v>1027</v>
      </c>
    </row>
    <row r="593" spans="1:65" s="14" customFormat="1" ht="10.199999999999999">
      <c r="B593" s="209"/>
      <c r="C593" s="210"/>
      <c r="D593" s="200" t="s">
        <v>205</v>
      </c>
      <c r="E593" s="211" t="s">
        <v>19</v>
      </c>
      <c r="F593" s="212" t="s">
        <v>1028</v>
      </c>
      <c r="G593" s="210"/>
      <c r="H593" s="213">
        <v>44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205</v>
      </c>
      <c r="AU593" s="219" t="s">
        <v>82</v>
      </c>
      <c r="AV593" s="14" t="s">
        <v>82</v>
      </c>
      <c r="AW593" s="14" t="s">
        <v>33</v>
      </c>
      <c r="AX593" s="14" t="s">
        <v>72</v>
      </c>
      <c r="AY593" s="219" t="s">
        <v>171</v>
      </c>
    </row>
    <row r="594" spans="1:65" s="15" customFormat="1" ht="10.199999999999999">
      <c r="B594" s="220"/>
      <c r="C594" s="221"/>
      <c r="D594" s="200" t="s">
        <v>205</v>
      </c>
      <c r="E594" s="222" t="s">
        <v>19</v>
      </c>
      <c r="F594" s="223" t="s">
        <v>208</v>
      </c>
      <c r="G594" s="221"/>
      <c r="H594" s="224">
        <v>44</v>
      </c>
      <c r="I594" s="225"/>
      <c r="J594" s="221"/>
      <c r="K594" s="221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205</v>
      </c>
      <c r="AU594" s="230" t="s">
        <v>82</v>
      </c>
      <c r="AV594" s="15" t="s">
        <v>177</v>
      </c>
      <c r="AW594" s="15" t="s">
        <v>33</v>
      </c>
      <c r="AX594" s="15" t="s">
        <v>80</v>
      </c>
      <c r="AY594" s="230" t="s">
        <v>171</v>
      </c>
    </row>
    <row r="595" spans="1:65" s="2" customFormat="1" ht="49.05" customHeight="1">
      <c r="A595" s="35"/>
      <c r="B595" s="36"/>
      <c r="C595" s="180" t="s">
        <v>1029</v>
      </c>
      <c r="D595" s="180" t="s">
        <v>173</v>
      </c>
      <c r="E595" s="181" t="s">
        <v>1030</v>
      </c>
      <c r="F595" s="182" t="s">
        <v>1031</v>
      </c>
      <c r="G595" s="183" t="s">
        <v>376</v>
      </c>
      <c r="H595" s="184">
        <v>3.2</v>
      </c>
      <c r="I595" s="185"/>
      <c r="J595" s="186">
        <f>ROUND(I595*H595,2)</f>
        <v>0</v>
      </c>
      <c r="K595" s="182" t="s">
        <v>318</v>
      </c>
      <c r="L595" s="40"/>
      <c r="M595" s="187" t="s">
        <v>19</v>
      </c>
      <c r="N595" s="188" t="s">
        <v>43</v>
      </c>
      <c r="O595" s="65"/>
      <c r="P595" s="189">
        <f>O595*H595</f>
        <v>0</v>
      </c>
      <c r="Q595" s="189">
        <v>0</v>
      </c>
      <c r="R595" s="189">
        <f>Q595*H595</f>
        <v>0</v>
      </c>
      <c r="S595" s="189">
        <v>0</v>
      </c>
      <c r="T595" s="190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1" t="s">
        <v>260</v>
      </c>
      <c r="AT595" s="191" t="s">
        <v>173</v>
      </c>
      <c r="AU595" s="191" t="s">
        <v>82</v>
      </c>
      <c r="AY595" s="18" t="s">
        <v>171</v>
      </c>
      <c r="BE595" s="192">
        <f>IF(N595="základní",J595,0)</f>
        <v>0</v>
      </c>
      <c r="BF595" s="192">
        <f>IF(N595="snížená",J595,0)</f>
        <v>0</v>
      </c>
      <c r="BG595" s="192">
        <f>IF(N595="zákl. přenesená",J595,0)</f>
        <v>0</v>
      </c>
      <c r="BH595" s="192">
        <f>IF(N595="sníž. přenesená",J595,0)</f>
        <v>0</v>
      </c>
      <c r="BI595" s="192">
        <f>IF(N595="nulová",J595,0)</f>
        <v>0</v>
      </c>
      <c r="BJ595" s="18" t="s">
        <v>80</v>
      </c>
      <c r="BK595" s="192">
        <f>ROUND(I595*H595,2)</f>
        <v>0</v>
      </c>
      <c r="BL595" s="18" t="s">
        <v>260</v>
      </c>
      <c r="BM595" s="191" t="s">
        <v>1032</v>
      </c>
    </row>
    <row r="596" spans="1:65" s="2" customFormat="1" ht="10.199999999999999">
      <c r="A596" s="35"/>
      <c r="B596" s="36"/>
      <c r="C596" s="37"/>
      <c r="D596" s="193" t="s">
        <v>192</v>
      </c>
      <c r="E596" s="37"/>
      <c r="F596" s="194" t="s">
        <v>1033</v>
      </c>
      <c r="G596" s="37"/>
      <c r="H596" s="37"/>
      <c r="I596" s="195"/>
      <c r="J596" s="37"/>
      <c r="K596" s="37"/>
      <c r="L596" s="40"/>
      <c r="M596" s="196"/>
      <c r="N596" s="197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192</v>
      </c>
      <c r="AU596" s="18" t="s">
        <v>82</v>
      </c>
    </row>
    <row r="597" spans="1:65" s="13" customFormat="1" ht="10.199999999999999">
      <c r="B597" s="198"/>
      <c r="C597" s="199"/>
      <c r="D597" s="200" t="s">
        <v>205</v>
      </c>
      <c r="E597" s="201" t="s">
        <v>19</v>
      </c>
      <c r="F597" s="202" t="s">
        <v>1034</v>
      </c>
      <c r="G597" s="199"/>
      <c r="H597" s="201" t="s">
        <v>19</v>
      </c>
      <c r="I597" s="203"/>
      <c r="J597" s="199"/>
      <c r="K597" s="199"/>
      <c r="L597" s="204"/>
      <c r="M597" s="205"/>
      <c r="N597" s="206"/>
      <c r="O597" s="206"/>
      <c r="P597" s="206"/>
      <c r="Q597" s="206"/>
      <c r="R597" s="206"/>
      <c r="S597" s="206"/>
      <c r="T597" s="207"/>
      <c r="AT597" s="208" t="s">
        <v>205</v>
      </c>
      <c r="AU597" s="208" t="s">
        <v>82</v>
      </c>
      <c r="AV597" s="13" t="s">
        <v>80</v>
      </c>
      <c r="AW597" s="13" t="s">
        <v>33</v>
      </c>
      <c r="AX597" s="13" t="s">
        <v>72</v>
      </c>
      <c r="AY597" s="208" t="s">
        <v>171</v>
      </c>
    </row>
    <row r="598" spans="1:65" s="14" customFormat="1" ht="10.199999999999999">
      <c r="B598" s="209"/>
      <c r="C598" s="210"/>
      <c r="D598" s="200" t="s">
        <v>205</v>
      </c>
      <c r="E598" s="211" t="s">
        <v>19</v>
      </c>
      <c r="F598" s="212" t="s">
        <v>1035</v>
      </c>
      <c r="G598" s="210"/>
      <c r="H598" s="213">
        <v>3.2</v>
      </c>
      <c r="I598" s="214"/>
      <c r="J598" s="210"/>
      <c r="K598" s="210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205</v>
      </c>
      <c r="AU598" s="219" t="s">
        <v>82</v>
      </c>
      <c r="AV598" s="14" t="s">
        <v>82</v>
      </c>
      <c r="AW598" s="14" t="s">
        <v>33</v>
      </c>
      <c r="AX598" s="14" t="s">
        <v>80</v>
      </c>
      <c r="AY598" s="219" t="s">
        <v>171</v>
      </c>
    </row>
    <row r="599" spans="1:65" s="2" customFormat="1" ht="21.75" customHeight="1">
      <c r="A599" s="35"/>
      <c r="B599" s="36"/>
      <c r="C599" s="232" t="s">
        <v>1036</v>
      </c>
      <c r="D599" s="232" t="s">
        <v>315</v>
      </c>
      <c r="E599" s="233" t="s">
        <v>1037</v>
      </c>
      <c r="F599" s="234" t="s">
        <v>1038</v>
      </c>
      <c r="G599" s="235" t="s">
        <v>246</v>
      </c>
      <c r="H599" s="236">
        <v>3.6999999999999998E-2</v>
      </c>
      <c r="I599" s="237"/>
      <c r="J599" s="238">
        <f>ROUND(I599*H599,2)</f>
        <v>0</v>
      </c>
      <c r="K599" s="234" t="s">
        <v>318</v>
      </c>
      <c r="L599" s="239"/>
      <c r="M599" s="240" t="s">
        <v>19</v>
      </c>
      <c r="N599" s="241" t="s">
        <v>43</v>
      </c>
      <c r="O599" s="65"/>
      <c r="P599" s="189">
        <f>O599*H599</f>
        <v>0</v>
      </c>
      <c r="Q599" s="189">
        <v>0.44</v>
      </c>
      <c r="R599" s="189">
        <f>Q599*H599</f>
        <v>1.6279999999999999E-2</v>
      </c>
      <c r="S599" s="189">
        <v>0</v>
      </c>
      <c r="T599" s="190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91" t="s">
        <v>362</v>
      </c>
      <c r="AT599" s="191" t="s">
        <v>315</v>
      </c>
      <c r="AU599" s="191" t="s">
        <v>82</v>
      </c>
      <c r="AY599" s="18" t="s">
        <v>171</v>
      </c>
      <c r="BE599" s="192">
        <f>IF(N599="základní",J599,0)</f>
        <v>0</v>
      </c>
      <c r="BF599" s="192">
        <f>IF(N599="snížená",J599,0)</f>
        <v>0</v>
      </c>
      <c r="BG599" s="192">
        <f>IF(N599="zákl. přenesená",J599,0)</f>
        <v>0</v>
      </c>
      <c r="BH599" s="192">
        <f>IF(N599="sníž. přenesená",J599,0)</f>
        <v>0</v>
      </c>
      <c r="BI599" s="192">
        <f>IF(N599="nulová",J599,0)</f>
        <v>0</v>
      </c>
      <c r="BJ599" s="18" t="s">
        <v>80</v>
      </c>
      <c r="BK599" s="192">
        <f>ROUND(I599*H599,2)</f>
        <v>0</v>
      </c>
      <c r="BL599" s="18" t="s">
        <v>260</v>
      </c>
      <c r="BM599" s="191" t="s">
        <v>1039</v>
      </c>
    </row>
    <row r="600" spans="1:65" s="13" customFormat="1" ht="10.199999999999999">
      <c r="B600" s="198"/>
      <c r="C600" s="199"/>
      <c r="D600" s="200" t="s">
        <v>205</v>
      </c>
      <c r="E600" s="201" t="s">
        <v>19</v>
      </c>
      <c r="F600" s="202" t="s">
        <v>1034</v>
      </c>
      <c r="G600" s="199"/>
      <c r="H600" s="201" t="s">
        <v>19</v>
      </c>
      <c r="I600" s="203"/>
      <c r="J600" s="199"/>
      <c r="K600" s="199"/>
      <c r="L600" s="204"/>
      <c r="M600" s="205"/>
      <c r="N600" s="206"/>
      <c r="O600" s="206"/>
      <c r="P600" s="206"/>
      <c r="Q600" s="206"/>
      <c r="R600" s="206"/>
      <c r="S600" s="206"/>
      <c r="T600" s="207"/>
      <c r="AT600" s="208" t="s">
        <v>205</v>
      </c>
      <c r="AU600" s="208" t="s">
        <v>82</v>
      </c>
      <c r="AV600" s="13" t="s">
        <v>80</v>
      </c>
      <c r="AW600" s="13" t="s">
        <v>33</v>
      </c>
      <c r="AX600" s="13" t="s">
        <v>72</v>
      </c>
      <c r="AY600" s="208" t="s">
        <v>171</v>
      </c>
    </row>
    <row r="601" spans="1:65" s="14" customFormat="1" ht="10.199999999999999">
      <c r="B601" s="209"/>
      <c r="C601" s="210"/>
      <c r="D601" s="200" t="s">
        <v>205</v>
      </c>
      <c r="E601" s="211" t="s">
        <v>19</v>
      </c>
      <c r="F601" s="212" t="s">
        <v>1040</v>
      </c>
      <c r="G601" s="210"/>
      <c r="H601" s="213">
        <v>3.6999999999999998E-2</v>
      </c>
      <c r="I601" s="214"/>
      <c r="J601" s="210"/>
      <c r="K601" s="210"/>
      <c r="L601" s="215"/>
      <c r="M601" s="216"/>
      <c r="N601" s="217"/>
      <c r="O601" s="217"/>
      <c r="P601" s="217"/>
      <c r="Q601" s="217"/>
      <c r="R601" s="217"/>
      <c r="S601" s="217"/>
      <c r="T601" s="218"/>
      <c r="AT601" s="219" t="s">
        <v>205</v>
      </c>
      <c r="AU601" s="219" t="s">
        <v>82</v>
      </c>
      <c r="AV601" s="14" t="s">
        <v>82</v>
      </c>
      <c r="AW601" s="14" t="s">
        <v>33</v>
      </c>
      <c r="AX601" s="14" t="s">
        <v>80</v>
      </c>
      <c r="AY601" s="219" t="s">
        <v>171</v>
      </c>
    </row>
    <row r="602" spans="1:65" s="2" customFormat="1" ht="55.5" customHeight="1">
      <c r="A602" s="35"/>
      <c r="B602" s="36"/>
      <c r="C602" s="180" t="s">
        <v>1041</v>
      </c>
      <c r="D602" s="180" t="s">
        <v>173</v>
      </c>
      <c r="E602" s="181" t="s">
        <v>1042</v>
      </c>
      <c r="F602" s="182" t="s">
        <v>1043</v>
      </c>
      <c r="G602" s="183" t="s">
        <v>376</v>
      </c>
      <c r="H602" s="184">
        <v>6.8</v>
      </c>
      <c r="I602" s="185"/>
      <c r="J602" s="186">
        <f>ROUND(I602*H602,2)</f>
        <v>0</v>
      </c>
      <c r="K602" s="182" t="s">
        <v>318</v>
      </c>
      <c r="L602" s="40"/>
      <c r="M602" s="187" t="s">
        <v>19</v>
      </c>
      <c r="N602" s="188" t="s">
        <v>43</v>
      </c>
      <c r="O602" s="65"/>
      <c r="P602" s="189">
        <f>O602*H602</f>
        <v>0</v>
      </c>
      <c r="Q602" s="189">
        <v>0</v>
      </c>
      <c r="R602" s="189">
        <f>Q602*H602</f>
        <v>0</v>
      </c>
      <c r="S602" s="189">
        <v>0</v>
      </c>
      <c r="T602" s="190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191" t="s">
        <v>260</v>
      </c>
      <c r="AT602" s="191" t="s">
        <v>173</v>
      </c>
      <c r="AU602" s="191" t="s">
        <v>82</v>
      </c>
      <c r="AY602" s="18" t="s">
        <v>171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8" t="s">
        <v>80</v>
      </c>
      <c r="BK602" s="192">
        <f>ROUND(I602*H602,2)</f>
        <v>0</v>
      </c>
      <c r="BL602" s="18" t="s">
        <v>260</v>
      </c>
      <c r="BM602" s="191" t="s">
        <v>1044</v>
      </c>
    </row>
    <row r="603" spans="1:65" s="2" customFormat="1" ht="10.199999999999999">
      <c r="A603" s="35"/>
      <c r="B603" s="36"/>
      <c r="C603" s="37"/>
      <c r="D603" s="193" t="s">
        <v>192</v>
      </c>
      <c r="E603" s="37"/>
      <c r="F603" s="194" t="s">
        <v>1045</v>
      </c>
      <c r="G603" s="37"/>
      <c r="H603" s="37"/>
      <c r="I603" s="195"/>
      <c r="J603" s="37"/>
      <c r="K603" s="37"/>
      <c r="L603" s="40"/>
      <c r="M603" s="196"/>
      <c r="N603" s="197"/>
      <c r="O603" s="65"/>
      <c r="P603" s="65"/>
      <c r="Q603" s="65"/>
      <c r="R603" s="65"/>
      <c r="S603" s="65"/>
      <c r="T603" s="66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8" t="s">
        <v>192</v>
      </c>
      <c r="AU603" s="18" t="s">
        <v>82</v>
      </c>
    </row>
    <row r="604" spans="1:65" s="13" customFormat="1" ht="10.199999999999999">
      <c r="B604" s="198"/>
      <c r="C604" s="199"/>
      <c r="D604" s="200" t="s">
        <v>205</v>
      </c>
      <c r="E604" s="201" t="s">
        <v>19</v>
      </c>
      <c r="F604" s="202" t="s">
        <v>1046</v>
      </c>
      <c r="G604" s="199"/>
      <c r="H604" s="201" t="s">
        <v>19</v>
      </c>
      <c r="I604" s="203"/>
      <c r="J604" s="199"/>
      <c r="K604" s="199"/>
      <c r="L604" s="204"/>
      <c r="M604" s="205"/>
      <c r="N604" s="206"/>
      <c r="O604" s="206"/>
      <c r="P604" s="206"/>
      <c r="Q604" s="206"/>
      <c r="R604" s="206"/>
      <c r="S604" s="206"/>
      <c r="T604" s="207"/>
      <c r="AT604" s="208" t="s">
        <v>205</v>
      </c>
      <c r="AU604" s="208" t="s">
        <v>82</v>
      </c>
      <c r="AV604" s="13" t="s">
        <v>80</v>
      </c>
      <c r="AW604" s="13" t="s">
        <v>33</v>
      </c>
      <c r="AX604" s="13" t="s">
        <v>72</v>
      </c>
      <c r="AY604" s="208" t="s">
        <v>171</v>
      </c>
    </row>
    <row r="605" spans="1:65" s="14" customFormat="1" ht="10.199999999999999">
      <c r="B605" s="209"/>
      <c r="C605" s="210"/>
      <c r="D605" s="200" t="s">
        <v>205</v>
      </c>
      <c r="E605" s="211" t="s">
        <v>19</v>
      </c>
      <c r="F605" s="212" t="s">
        <v>1047</v>
      </c>
      <c r="G605" s="210"/>
      <c r="H605" s="213">
        <v>3.2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205</v>
      </c>
      <c r="AU605" s="219" t="s">
        <v>82</v>
      </c>
      <c r="AV605" s="14" t="s">
        <v>82</v>
      </c>
      <c r="AW605" s="14" t="s">
        <v>33</v>
      </c>
      <c r="AX605" s="14" t="s">
        <v>72</v>
      </c>
      <c r="AY605" s="219" t="s">
        <v>171</v>
      </c>
    </row>
    <row r="606" spans="1:65" s="13" customFormat="1" ht="10.199999999999999">
      <c r="B606" s="198"/>
      <c r="C606" s="199"/>
      <c r="D606" s="200" t="s">
        <v>205</v>
      </c>
      <c r="E606" s="201" t="s">
        <v>19</v>
      </c>
      <c r="F606" s="202" t="s">
        <v>1048</v>
      </c>
      <c r="G606" s="199"/>
      <c r="H606" s="201" t="s">
        <v>19</v>
      </c>
      <c r="I606" s="203"/>
      <c r="J606" s="199"/>
      <c r="K606" s="199"/>
      <c r="L606" s="204"/>
      <c r="M606" s="205"/>
      <c r="N606" s="206"/>
      <c r="O606" s="206"/>
      <c r="P606" s="206"/>
      <c r="Q606" s="206"/>
      <c r="R606" s="206"/>
      <c r="S606" s="206"/>
      <c r="T606" s="207"/>
      <c r="AT606" s="208" t="s">
        <v>205</v>
      </c>
      <c r="AU606" s="208" t="s">
        <v>82</v>
      </c>
      <c r="AV606" s="13" t="s">
        <v>80</v>
      </c>
      <c r="AW606" s="13" t="s">
        <v>33</v>
      </c>
      <c r="AX606" s="13" t="s">
        <v>72</v>
      </c>
      <c r="AY606" s="208" t="s">
        <v>171</v>
      </c>
    </row>
    <row r="607" spans="1:65" s="14" customFormat="1" ht="10.199999999999999">
      <c r="B607" s="209"/>
      <c r="C607" s="210"/>
      <c r="D607" s="200" t="s">
        <v>205</v>
      </c>
      <c r="E607" s="211" t="s">
        <v>19</v>
      </c>
      <c r="F607" s="212" t="s">
        <v>1049</v>
      </c>
      <c r="G607" s="210"/>
      <c r="H607" s="213">
        <v>3.6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205</v>
      </c>
      <c r="AU607" s="219" t="s">
        <v>82</v>
      </c>
      <c r="AV607" s="14" t="s">
        <v>82</v>
      </c>
      <c r="AW607" s="14" t="s">
        <v>33</v>
      </c>
      <c r="AX607" s="14" t="s">
        <v>72</v>
      </c>
      <c r="AY607" s="219" t="s">
        <v>171</v>
      </c>
    </row>
    <row r="608" spans="1:65" s="15" customFormat="1" ht="10.199999999999999">
      <c r="B608" s="220"/>
      <c r="C608" s="221"/>
      <c r="D608" s="200" t="s">
        <v>205</v>
      </c>
      <c r="E608" s="222" t="s">
        <v>19</v>
      </c>
      <c r="F608" s="223" t="s">
        <v>208</v>
      </c>
      <c r="G608" s="221"/>
      <c r="H608" s="224">
        <v>6.8</v>
      </c>
      <c r="I608" s="225"/>
      <c r="J608" s="221"/>
      <c r="K608" s="221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205</v>
      </c>
      <c r="AU608" s="230" t="s">
        <v>82</v>
      </c>
      <c r="AV608" s="15" t="s">
        <v>177</v>
      </c>
      <c r="AW608" s="15" t="s">
        <v>33</v>
      </c>
      <c r="AX608" s="15" t="s">
        <v>80</v>
      </c>
      <c r="AY608" s="230" t="s">
        <v>171</v>
      </c>
    </row>
    <row r="609" spans="1:65" s="2" customFormat="1" ht="21.75" customHeight="1">
      <c r="A609" s="35"/>
      <c r="B609" s="36"/>
      <c r="C609" s="232" t="s">
        <v>1050</v>
      </c>
      <c r="D609" s="232" t="s">
        <v>315</v>
      </c>
      <c r="E609" s="233" t="s">
        <v>1037</v>
      </c>
      <c r="F609" s="234" t="s">
        <v>1038</v>
      </c>
      <c r="G609" s="235" t="s">
        <v>246</v>
      </c>
      <c r="H609" s="236">
        <v>0.16300000000000001</v>
      </c>
      <c r="I609" s="237"/>
      <c r="J609" s="238">
        <f>ROUND(I609*H609,2)</f>
        <v>0</v>
      </c>
      <c r="K609" s="234" t="s">
        <v>318</v>
      </c>
      <c r="L609" s="239"/>
      <c r="M609" s="240" t="s">
        <v>19</v>
      </c>
      <c r="N609" s="241" t="s">
        <v>43</v>
      </c>
      <c r="O609" s="65"/>
      <c r="P609" s="189">
        <f>O609*H609</f>
        <v>0</v>
      </c>
      <c r="Q609" s="189">
        <v>0.44</v>
      </c>
      <c r="R609" s="189">
        <f>Q609*H609</f>
        <v>7.1720000000000006E-2</v>
      </c>
      <c r="S609" s="189">
        <v>0</v>
      </c>
      <c r="T609" s="190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1" t="s">
        <v>362</v>
      </c>
      <c r="AT609" s="191" t="s">
        <v>315</v>
      </c>
      <c r="AU609" s="191" t="s">
        <v>82</v>
      </c>
      <c r="AY609" s="18" t="s">
        <v>171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8" t="s">
        <v>80</v>
      </c>
      <c r="BK609" s="192">
        <f>ROUND(I609*H609,2)</f>
        <v>0</v>
      </c>
      <c r="BL609" s="18" t="s">
        <v>260</v>
      </c>
      <c r="BM609" s="191" t="s">
        <v>1051</v>
      </c>
    </row>
    <row r="610" spans="1:65" s="13" customFormat="1" ht="10.199999999999999">
      <c r="B610" s="198"/>
      <c r="C610" s="199"/>
      <c r="D610" s="200" t="s">
        <v>205</v>
      </c>
      <c r="E610" s="201" t="s">
        <v>19</v>
      </c>
      <c r="F610" s="202" t="s">
        <v>1046</v>
      </c>
      <c r="G610" s="199"/>
      <c r="H610" s="201" t="s">
        <v>19</v>
      </c>
      <c r="I610" s="203"/>
      <c r="J610" s="199"/>
      <c r="K610" s="199"/>
      <c r="L610" s="204"/>
      <c r="M610" s="205"/>
      <c r="N610" s="206"/>
      <c r="O610" s="206"/>
      <c r="P610" s="206"/>
      <c r="Q610" s="206"/>
      <c r="R610" s="206"/>
      <c r="S610" s="206"/>
      <c r="T610" s="207"/>
      <c r="AT610" s="208" t="s">
        <v>205</v>
      </c>
      <c r="AU610" s="208" t="s">
        <v>82</v>
      </c>
      <c r="AV610" s="13" t="s">
        <v>80</v>
      </c>
      <c r="AW610" s="13" t="s">
        <v>33</v>
      </c>
      <c r="AX610" s="13" t="s">
        <v>72</v>
      </c>
      <c r="AY610" s="208" t="s">
        <v>171</v>
      </c>
    </row>
    <row r="611" spans="1:65" s="14" customFormat="1" ht="10.199999999999999">
      <c r="B611" s="209"/>
      <c r="C611" s="210"/>
      <c r="D611" s="200" t="s">
        <v>205</v>
      </c>
      <c r="E611" s="211" t="s">
        <v>19</v>
      </c>
      <c r="F611" s="212" t="s">
        <v>1052</v>
      </c>
      <c r="G611" s="210"/>
      <c r="H611" s="213">
        <v>8.2000000000000003E-2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205</v>
      </c>
      <c r="AU611" s="219" t="s">
        <v>82</v>
      </c>
      <c r="AV611" s="14" t="s">
        <v>82</v>
      </c>
      <c r="AW611" s="14" t="s">
        <v>33</v>
      </c>
      <c r="AX611" s="14" t="s">
        <v>72</v>
      </c>
      <c r="AY611" s="219" t="s">
        <v>171</v>
      </c>
    </row>
    <row r="612" spans="1:65" s="13" customFormat="1" ht="10.199999999999999">
      <c r="B612" s="198"/>
      <c r="C612" s="199"/>
      <c r="D612" s="200" t="s">
        <v>205</v>
      </c>
      <c r="E612" s="201" t="s">
        <v>19</v>
      </c>
      <c r="F612" s="202" t="s">
        <v>1048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205</v>
      </c>
      <c r="AU612" s="208" t="s">
        <v>82</v>
      </c>
      <c r="AV612" s="13" t="s">
        <v>80</v>
      </c>
      <c r="AW612" s="13" t="s">
        <v>33</v>
      </c>
      <c r="AX612" s="13" t="s">
        <v>72</v>
      </c>
      <c r="AY612" s="208" t="s">
        <v>171</v>
      </c>
    </row>
    <row r="613" spans="1:65" s="14" customFormat="1" ht="10.199999999999999">
      <c r="B613" s="209"/>
      <c r="C613" s="210"/>
      <c r="D613" s="200" t="s">
        <v>205</v>
      </c>
      <c r="E613" s="211" t="s">
        <v>19</v>
      </c>
      <c r="F613" s="212" t="s">
        <v>1053</v>
      </c>
      <c r="G613" s="210"/>
      <c r="H613" s="213">
        <v>8.1000000000000003E-2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205</v>
      </c>
      <c r="AU613" s="219" t="s">
        <v>82</v>
      </c>
      <c r="AV613" s="14" t="s">
        <v>82</v>
      </c>
      <c r="AW613" s="14" t="s">
        <v>33</v>
      </c>
      <c r="AX613" s="14" t="s">
        <v>72</v>
      </c>
      <c r="AY613" s="219" t="s">
        <v>171</v>
      </c>
    </row>
    <row r="614" spans="1:65" s="15" customFormat="1" ht="10.199999999999999">
      <c r="B614" s="220"/>
      <c r="C614" s="221"/>
      <c r="D614" s="200" t="s">
        <v>205</v>
      </c>
      <c r="E614" s="222" t="s">
        <v>19</v>
      </c>
      <c r="F614" s="223" t="s">
        <v>208</v>
      </c>
      <c r="G614" s="221"/>
      <c r="H614" s="224">
        <v>0.16300000000000001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205</v>
      </c>
      <c r="AU614" s="230" t="s">
        <v>82</v>
      </c>
      <c r="AV614" s="15" t="s">
        <v>177</v>
      </c>
      <c r="AW614" s="15" t="s">
        <v>33</v>
      </c>
      <c r="AX614" s="15" t="s">
        <v>80</v>
      </c>
      <c r="AY614" s="230" t="s">
        <v>171</v>
      </c>
    </row>
    <row r="615" spans="1:65" s="2" customFormat="1" ht="55.5" customHeight="1">
      <c r="A615" s="35"/>
      <c r="B615" s="36"/>
      <c r="C615" s="180" t="s">
        <v>1054</v>
      </c>
      <c r="D615" s="180" t="s">
        <v>173</v>
      </c>
      <c r="E615" s="181" t="s">
        <v>1055</v>
      </c>
      <c r="F615" s="182" t="s">
        <v>1056</v>
      </c>
      <c r="G615" s="183" t="s">
        <v>376</v>
      </c>
      <c r="H615" s="184">
        <v>42.2</v>
      </c>
      <c r="I615" s="185"/>
      <c r="J615" s="186">
        <f>ROUND(I615*H615,2)</f>
        <v>0</v>
      </c>
      <c r="K615" s="182" t="s">
        <v>318</v>
      </c>
      <c r="L615" s="40"/>
      <c r="M615" s="187" t="s">
        <v>19</v>
      </c>
      <c r="N615" s="188" t="s">
        <v>43</v>
      </c>
      <c r="O615" s="65"/>
      <c r="P615" s="189">
        <f>O615*H615</f>
        <v>0</v>
      </c>
      <c r="Q615" s="189">
        <v>0</v>
      </c>
      <c r="R615" s="189">
        <f>Q615*H615</f>
        <v>0</v>
      </c>
      <c r="S615" s="189">
        <v>0</v>
      </c>
      <c r="T615" s="190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191" t="s">
        <v>260</v>
      </c>
      <c r="AT615" s="191" t="s">
        <v>173</v>
      </c>
      <c r="AU615" s="191" t="s">
        <v>82</v>
      </c>
      <c r="AY615" s="18" t="s">
        <v>171</v>
      </c>
      <c r="BE615" s="192">
        <f>IF(N615="základní",J615,0)</f>
        <v>0</v>
      </c>
      <c r="BF615" s="192">
        <f>IF(N615="snížená",J615,0)</f>
        <v>0</v>
      </c>
      <c r="BG615" s="192">
        <f>IF(N615="zákl. přenesená",J615,0)</f>
        <v>0</v>
      </c>
      <c r="BH615" s="192">
        <f>IF(N615="sníž. přenesená",J615,0)</f>
        <v>0</v>
      </c>
      <c r="BI615" s="192">
        <f>IF(N615="nulová",J615,0)</f>
        <v>0</v>
      </c>
      <c r="BJ615" s="18" t="s">
        <v>80</v>
      </c>
      <c r="BK615" s="192">
        <f>ROUND(I615*H615,2)</f>
        <v>0</v>
      </c>
      <c r="BL615" s="18" t="s">
        <v>260</v>
      </c>
      <c r="BM615" s="191" t="s">
        <v>1057</v>
      </c>
    </row>
    <row r="616" spans="1:65" s="2" customFormat="1" ht="10.199999999999999">
      <c r="A616" s="35"/>
      <c r="B616" s="36"/>
      <c r="C616" s="37"/>
      <c r="D616" s="193" t="s">
        <v>192</v>
      </c>
      <c r="E616" s="37"/>
      <c r="F616" s="194" t="s">
        <v>1058</v>
      </c>
      <c r="G616" s="37"/>
      <c r="H616" s="37"/>
      <c r="I616" s="195"/>
      <c r="J616" s="37"/>
      <c r="K616" s="37"/>
      <c r="L616" s="40"/>
      <c r="M616" s="196"/>
      <c r="N616" s="197"/>
      <c r="O616" s="65"/>
      <c r="P616" s="65"/>
      <c r="Q616" s="65"/>
      <c r="R616" s="65"/>
      <c r="S616" s="65"/>
      <c r="T616" s="66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192</v>
      </c>
      <c r="AU616" s="18" t="s">
        <v>82</v>
      </c>
    </row>
    <row r="617" spans="1:65" s="2" customFormat="1" ht="19.2">
      <c r="A617" s="35"/>
      <c r="B617" s="36"/>
      <c r="C617" s="37"/>
      <c r="D617" s="200" t="s">
        <v>233</v>
      </c>
      <c r="E617" s="37"/>
      <c r="F617" s="231" t="s">
        <v>1059</v>
      </c>
      <c r="G617" s="37"/>
      <c r="H617" s="37"/>
      <c r="I617" s="195"/>
      <c r="J617" s="37"/>
      <c r="K617" s="37"/>
      <c r="L617" s="40"/>
      <c r="M617" s="196"/>
      <c r="N617" s="197"/>
      <c r="O617" s="65"/>
      <c r="P617" s="65"/>
      <c r="Q617" s="65"/>
      <c r="R617" s="65"/>
      <c r="S617" s="65"/>
      <c r="T617" s="66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233</v>
      </c>
      <c r="AU617" s="18" t="s">
        <v>82</v>
      </c>
    </row>
    <row r="618" spans="1:65" s="13" customFormat="1" ht="10.199999999999999">
      <c r="B618" s="198"/>
      <c r="C618" s="199"/>
      <c r="D618" s="200" t="s">
        <v>205</v>
      </c>
      <c r="E618" s="201" t="s">
        <v>19</v>
      </c>
      <c r="F618" s="202" t="s">
        <v>1060</v>
      </c>
      <c r="G618" s="199"/>
      <c r="H618" s="201" t="s">
        <v>19</v>
      </c>
      <c r="I618" s="203"/>
      <c r="J618" s="199"/>
      <c r="K618" s="199"/>
      <c r="L618" s="204"/>
      <c r="M618" s="205"/>
      <c r="N618" s="206"/>
      <c r="O618" s="206"/>
      <c r="P618" s="206"/>
      <c r="Q618" s="206"/>
      <c r="R618" s="206"/>
      <c r="S618" s="206"/>
      <c r="T618" s="207"/>
      <c r="AT618" s="208" t="s">
        <v>205</v>
      </c>
      <c r="AU618" s="208" t="s">
        <v>82</v>
      </c>
      <c r="AV618" s="13" t="s">
        <v>80</v>
      </c>
      <c r="AW618" s="13" t="s">
        <v>33</v>
      </c>
      <c r="AX618" s="13" t="s">
        <v>72</v>
      </c>
      <c r="AY618" s="208" t="s">
        <v>171</v>
      </c>
    </row>
    <row r="619" spans="1:65" s="14" customFormat="1" ht="10.199999999999999">
      <c r="B619" s="209"/>
      <c r="C619" s="210"/>
      <c r="D619" s="200" t="s">
        <v>205</v>
      </c>
      <c r="E619" s="211" t="s">
        <v>19</v>
      </c>
      <c r="F619" s="212" t="s">
        <v>1061</v>
      </c>
      <c r="G619" s="210"/>
      <c r="H619" s="213">
        <v>35.4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205</v>
      </c>
      <c r="AU619" s="219" t="s">
        <v>82</v>
      </c>
      <c r="AV619" s="14" t="s">
        <v>82</v>
      </c>
      <c r="AW619" s="14" t="s">
        <v>33</v>
      </c>
      <c r="AX619" s="14" t="s">
        <v>72</v>
      </c>
      <c r="AY619" s="219" t="s">
        <v>171</v>
      </c>
    </row>
    <row r="620" spans="1:65" s="13" customFormat="1" ht="10.199999999999999">
      <c r="B620" s="198"/>
      <c r="C620" s="199"/>
      <c r="D620" s="200" t="s">
        <v>205</v>
      </c>
      <c r="E620" s="201" t="s">
        <v>19</v>
      </c>
      <c r="F620" s="202" t="s">
        <v>1062</v>
      </c>
      <c r="G620" s="199"/>
      <c r="H620" s="201" t="s">
        <v>19</v>
      </c>
      <c r="I620" s="203"/>
      <c r="J620" s="199"/>
      <c r="K620" s="199"/>
      <c r="L620" s="204"/>
      <c r="M620" s="205"/>
      <c r="N620" s="206"/>
      <c r="O620" s="206"/>
      <c r="P620" s="206"/>
      <c r="Q620" s="206"/>
      <c r="R620" s="206"/>
      <c r="S620" s="206"/>
      <c r="T620" s="207"/>
      <c r="AT620" s="208" t="s">
        <v>205</v>
      </c>
      <c r="AU620" s="208" t="s">
        <v>82</v>
      </c>
      <c r="AV620" s="13" t="s">
        <v>80</v>
      </c>
      <c r="AW620" s="13" t="s">
        <v>33</v>
      </c>
      <c r="AX620" s="13" t="s">
        <v>72</v>
      </c>
      <c r="AY620" s="208" t="s">
        <v>171</v>
      </c>
    </row>
    <row r="621" spans="1:65" s="14" customFormat="1" ht="10.199999999999999">
      <c r="B621" s="209"/>
      <c r="C621" s="210"/>
      <c r="D621" s="200" t="s">
        <v>205</v>
      </c>
      <c r="E621" s="211" t="s">
        <v>19</v>
      </c>
      <c r="F621" s="212" t="s">
        <v>1063</v>
      </c>
      <c r="G621" s="210"/>
      <c r="H621" s="213">
        <v>6.8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205</v>
      </c>
      <c r="AU621" s="219" t="s">
        <v>82</v>
      </c>
      <c r="AV621" s="14" t="s">
        <v>82</v>
      </c>
      <c r="AW621" s="14" t="s">
        <v>33</v>
      </c>
      <c r="AX621" s="14" t="s">
        <v>72</v>
      </c>
      <c r="AY621" s="219" t="s">
        <v>171</v>
      </c>
    </row>
    <row r="622" spans="1:65" s="15" customFormat="1" ht="10.199999999999999">
      <c r="B622" s="220"/>
      <c r="C622" s="221"/>
      <c r="D622" s="200" t="s">
        <v>205</v>
      </c>
      <c r="E622" s="222" t="s">
        <v>19</v>
      </c>
      <c r="F622" s="223" t="s">
        <v>208</v>
      </c>
      <c r="G622" s="221"/>
      <c r="H622" s="224">
        <v>42.2</v>
      </c>
      <c r="I622" s="225"/>
      <c r="J622" s="221"/>
      <c r="K622" s="221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205</v>
      </c>
      <c r="AU622" s="230" t="s">
        <v>82</v>
      </c>
      <c r="AV622" s="15" t="s">
        <v>177</v>
      </c>
      <c r="AW622" s="15" t="s">
        <v>33</v>
      </c>
      <c r="AX622" s="15" t="s">
        <v>80</v>
      </c>
      <c r="AY622" s="230" t="s">
        <v>171</v>
      </c>
    </row>
    <row r="623" spans="1:65" s="2" customFormat="1" ht="21.75" customHeight="1">
      <c r="A623" s="35"/>
      <c r="B623" s="36"/>
      <c r="C623" s="232" t="s">
        <v>1064</v>
      </c>
      <c r="D623" s="232" t="s">
        <v>315</v>
      </c>
      <c r="E623" s="233" t="s">
        <v>1037</v>
      </c>
      <c r="F623" s="234" t="s">
        <v>1038</v>
      </c>
      <c r="G623" s="235" t="s">
        <v>246</v>
      </c>
      <c r="H623" s="236">
        <v>1.778</v>
      </c>
      <c r="I623" s="237"/>
      <c r="J623" s="238">
        <f>ROUND(I623*H623,2)</f>
        <v>0</v>
      </c>
      <c r="K623" s="234" t="s">
        <v>318</v>
      </c>
      <c r="L623" s="239"/>
      <c r="M623" s="240" t="s">
        <v>19</v>
      </c>
      <c r="N623" s="241" t="s">
        <v>43</v>
      </c>
      <c r="O623" s="65"/>
      <c r="P623" s="189">
        <f>O623*H623</f>
        <v>0</v>
      </c>
      <c r="Q623" s="189">
        <v>0.44</v>
      </c>
      <c r="R623" s="189">
        <f>Q623*H623</f>
        <v>0.78232000000000002</v>
      </c>
      <c r="S623" s="189">
        <v>0</v>
      </c>
      <c r="T623" s="190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191" t="s">
        <v>362</v>
      </c>
      <c r="AT623" s="191" t="s">
        <v>315</v>
      </c>
      <c r="AU623" s="191" t="s">
        <v>82</v>
      </c>
      <c r="AY623" s="18" t="s">
        <v>171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8" t="s">
        <v>80</v>
      </c>
      <c r="BK623" s="192">
        <f>ROUND(I623*H623,2)</f>
        <v>0</v>
      </c>
      <c r="BL623" s="18" t="s">
        <v>260</v>
      </c>
      <c r="BM623" s="191" t="s">
        <v>1065</v>
      </c>
    </row>
    <row r="624" spans="1:65" s="14" customFormat="1" ht="10.199999999999999">
      <c r="B624" s="209"/>
      <c r="C624" s="210"/>
      <c r="D624" s="200" t="s">
        <v>205</v>
      </c>
      <c r="E624" s="211" t="s">
        <v>19</v>
      </c>
      <c r="F624" s="212" t="s">
        <v>1066</v>
      </c>
      <c r="G624" s="210"/>
      <c r="H624" s="213">
        <v>1.631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205</v>
      </c>
      <c r="AU624" s="219" t="s">
        <v>82</v>
      </c>
      <c r="AV624" s="14" t="s">
        <v>82</v>
      </c>
      <c r="AW624" s="14" t="s">
        <v>33</v>
      </c>
      <c r="AX624" s="14" t="s">
        <v>72</v>
      </c>
      <c r="AY624" s="219" t="s">
        <v>171</v>
      </c>
    </row>
    <row r="625" spans="1:65" s="14" customFormat="1" ht="10.199999999999999">
      <c r="B625" s="209"/>
      <c r="C625" s="210"/>
      <c r="D625" s="200" t="s">
        <v>205</v>
      </c>
      <c r="E625" s="211" t="s">
        <v>19</v>
      </c>
      <c r="F625" s="212" t="s">
        <v>1067</v>
      </c>
      <c r="G625" s="210"/>
      <c r="H625" s="213">
        <v>0.14699999999999999</v>
      </c>
      <c r="I625" s="214"/>
      <c r="J625" s="210"/>
      <c r="K625" s="210"/>
      <c r="L625" s="215"/>
      <c r="M625" s="216"/>
      <c r="N625" s="217"/>
      <c r="O625" s="217"/>
      <c r="P625" s="217"/>
      <c r="Q625" s="217"/>
      <c r="R625" s="217"/>
      <c r="S625" s="217"/>
      <c r="T625" s="218"/>
      <c r="AT625" s="219" t="s">
        <v>205</v>
      </c>
      <c r="AU625" s="219" t="s">
        <v>82</v>
      </c>
      <c r="AV625" s="14" t="s">
        <v>82</v>
      </c>
      <c r="AW625" s="14" t="s">
        <v>33</v>
      </c>
      <c r="AX625" s="14" t="s">
        <v>72</v>
      </c>
      <c r="AY625" s="219" t="s">
        <v>171</v>
      </c>
    </row>
    <row r="626" spans="1:65" s="15" customFormat="1" ht="10.199999999999999">
      <c r="B626" s="220"/>
      <c r="C626" s="221"/>
      <c r="D626" s="200" t="s">
        <v>205</v>
      </c>
      <c r="E626" s="222" t="s">
        <v>19</v>
      </c>
      <c r="F626" s="223" t="s">
        <v>208</v>
      </c>
      <c r="G626" s="221"/>
      <c r="H626" s="224">
        <v>1.778</v>
      </c>
      <c r="I626" s="225"/>
      <c r="J626" s="221"/>
      <c r="K626" s="221"/>
      <c r="L626" s="226"/>
      <c r="M626" s="227"/>
      <c r="N626" s="228"/>
      <c r="O626" s="228"/>
      <c r="P626" s="228"/>
      <c r="Q626" s="228"/>
      <c r="R626" s="228"/>
      <c r="S626" s="228"/>
      <c r="T626" s="229"/>
      <c r="AT626" s="230" t="s">
        <v>205</v>
      </c>
      <c r="AU626" s="230" t="s">
        <v>82</v>
      </c>
      <c r="AV626" s="15" t="s">
        <v>177</v>
      </c>
      <c r="AW626" s="15" t="s">
        <v>33</v>
      </c>
      <c r="AX626" s="15" t="s">
        <v>80</v>
      </c>
      <c r="AY626" s="230" t="s">
        <v>171</v>
      </c>
    </row>
    <row r="627" spans="1:65" s="2" customFormat="1" ht="44.25" customHeight="1">
      <c r="A627" s="35"/>
      <c r="B627" s="36"/>
      <c r="C627" s="180" t="s">
        <v>1068</v>
      </c>
      <c r="D627" s="180" t="s">
        <v>173</v>
      </c>
      <c r="E627" s="181" t="s">
        <v>1069</v>
      </c>
      <c r="F627" s="182" t="s">
        <v>1070</v>
      </c>
      <c r="G627" s="183" t="s">
        <v>197</v>
      </c>
      <c r="H627" s="184">
        <v>44.2</v>
      </c>
      <c r="I627" s="185"/>
      <c r="J627" s="186">
        <f>ROUND(I627*H627,2)</f>
        <v>0</v>
      </c>
      <c r="K627" s="182" t="s">
        <v>190</v>
      </c>
      <c r="L627" s="40"/>
      <c r="M627" s="187" t="s">
        <v>19</v>
      </c>
      <c r="N627" s="188" t="s">
        <v>43</v>
      </c>
      <c r="O627" s="65"/>
      <c r="P627" s="189">
        <f>O627*H627</f>
        <v>0</v>
      </c>
      <c r="Q627" s="189">
        <v>9.9600000000000001E-3</v>
      </c>
      <c r="R627" s="189">
        <f>Q627*H627</f>
        <v>0.44023200000000001</v>
      </c>
      <c r="S627" s="189">
        <v>0</v>
      </c>
      <c r="T627" s="190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191" t="s">
        <v>260</v>
      </c>
      <c r="AT627" s="191" t="s">
        <v>173</v>
      </c>
      <c r="AU627" s="191" t="s">
        <v>82</v>
      </c>
      <c r="AY627" s="18" t="s">
        <v>171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8" t="s">
        <v>80</v>
      </c>
      <c r="BK627" s="192">
        <f>ROUND(I627*H627,2)</f>
        <v>0</v>
      </c>
      <c r="BL627" s="18" t="s">
        <v>260</v>
      </c>
      <c r="BM627" s="191" t="s">
        <v>1071</v>
      </c>
    </row>
    <row r="628" spans="1:65" s="2" customFormat="1" ht="10.199999999999999">
      <c r="A628" s="35"/>
      <c r="B628" s="36"/>
      <c r="C628" s="37"/>
      <c r="D628" s="193" t="s">
        <v>192</v>
      </c>
      <c r="E628" s="37"/>
      <c r="F628" s="194" t="s">
        <v>1072</v>
      </c>
      <c r="G628" s="37"/>
      <c r="H628" s="37"/>
      <c r="I628" s="195"/>
      <c r="J628" s="37"/>
      <c r="K628" s="37"/>
      <c r="L628" s="40"/>
      <c r="M628" s="196"/>
      <c r="N628" s="197"/>
      <c r="O628" s="65"/>
      <c r="P628" s="65"/>
      <c r="Q628" s="65"/>
      <c r="R628" s="65"/>
      <c r="S628" s="65"/>
      <c r="T628" s="66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192</v>
      </c>
      <c r="AU628" s="18" t="s">
        <v>82</v>
      </c>
    </row>
    <row r="629" spans="1:65" s="13" customFormat="1" ht="10.199999999999999">
      <c r="B629" s="198"/>
      <c r="C629" s="199"/>
      <c r="D629" s="200" t="s">
        <v>205</v>
      </c>
      <c r="E629" s="201" t="s">
        <v>19</v>
      </c>
      <c r="F629" s="202" t="s">
        <v>1073</v>
      </c>
      <c r="G629" s="199"/>
      <c r="H629" s="201" t="s">
        <v>19</v>
      </c>
      <c r="I629" s="203"/>
      <c r="J629" s="199"/>
      <c r="K629" s="199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205</v>
      </c>
      <c r="AU629" s="208" t="s">
        <v>82</v>
      </c>
      <c r="AV629" s="13" t="s">
        <v>80</v>
      </c>
      <c r="AW629" s="13" t="s">
        <v>33</v>
      </c>
      <c r="AX629" s="13" t="s">
        <v>72</v>
      </c>
      <c r="AY629" s="208" t="s">
        <v>171</v>
      </c>
    </row>
    <row r="630" spans="1:65" s="14" customFormat="1" ht="10.199999999999999">
      <c r="B630" s="209"/>
      <c r="C630" s="210"/>
      <c r="D630" s="200" t="s">
        <v>205</v>
      </c>
      <c r="E630" s="211" t="s">
        <v>19</v>
      </c>
      <c r="F630" s="212" t="s">
        <v>1074</v>
      </c>
      <c r="G630" s="210"/>
      <c r="H630" s="213">
        <v>23.2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205</v>
      </c>
      <c r="AU630" s="219" t="s">
        <v>82</v>
      </c>
      <c r="AV630" s="14" t="s">
        <v>82</v>
      </c>
      <c r="AW630" s="14" t="s">
        <v>33</v>
      </c>
      <c r="AX630" s="14" t="s">
        <v>72</v>
      </c>
      <c r="AY630" s="219" t="s">
        <v>171</v>
      </c>
    </row>
    <row r="631" spans="1:65" s="14" customFormat="1" ht="10.199999999999999">
      <c r="B631" s="209"/>
      <c r="C631" s="210"/>
      <c r="D631" s="200" t="s">
        <v>205</v>
      </c>
      <c r="E631" s="211" t="s">
        <v>19</v>
      </c>
      <c r="F631" s="212" t="s">
        <v>1075</v>
      </c>
      <c r="G631" s="210"/>
      <c r="H631" s="213">
        <v>21</v>
      </c>
      <c r="I631" s="214"/>
      <c r="J631" s="210"/>
      <c r="K631" s="210"/>
      <c r="L631" s="215"/>
      <c r="M631" s="216"/>
      <c r="N631" s="217"/>
      <c r="O631" s="217"/>
      <c r="P631" s="217"/>
      <c r="Q631" s="217"/>
      <c r="R631" s="217"/>
      <c r="S631" s="217"/>
      <c r="T631" s="218"/>
      <c r="AT631" s="219" t="s">
        <v>205</v>
      </c>
      <c r="AU631" s="219" t="s">
        <v>82</v>
      </c>
      <c r="AV631" s="14" t="s">
        <v>82</v>
      </c>
      <c r="AW631" s="14" t="s">
        <v>33</v>
      </c>
      <c r="AX631" s="14" t="s">
        <v>72</v>
      </c>
      <c r="AY631" s="219" t="s">
        <v>171</v>
      </c>
    </row>
    <row r="632" spans="1:65" s="15" customFormat="1" ht="10.199999999999999">
      <c r="B632" s="220"/>
      <c r="C632" s="221"/>
      <c r="D632" s="200" t="s">
        <v>205</v>
      </c>
      <c r="E632" s="222" t="s">
        <v>19</v>
      </c>
      <c r="F632" s="223" t="s">
        <v>208</v>
      </c>
      <c r="G632" s="221"/>
      <c r="H632" s="224">
        <v>44.2</v>
      </c>
      <c r="I632" s="225"/>
      <c r="J632" s="221"/>
      <c r="K632" s="221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205</v>
      </c>
      <c r="AU632" s="230" t="s">
        <v>82</v>
      </c>
      <c r="AV632" s="15" t="s">
        <v>177</v>
      </c>
      <c r="AW632" s="15" t="s">
        <v>33</v>
      </c>
      <c r="AX632" s="15" t="s">
        <v>80</v>
      </c>
      <c r="AY632" s="230" t="s">
        <v>171</v>
      </c>
    </row>
    <row r="633" spans="1:65" s="2" customFormat="1" ht="49.05" customHeight="1">
      <c r="A633" s="35"/>
      <c r="B633" s="36"/>
      <c r="C633" s="180" t="s">
        <v>1076</v>
      </c>
      <c r="D633" s="180" t="s">
        <v>173</v>
      </c>
      <c r="E633" s="181" t="s">
        <v>1077</v>
      </c>
      <c r="F633" s="182" t="s">
        <v>1078</v>
      </c>
      <c r="G633" s="183" t="s">
        <v>197</v>
      </c>
      <c r="H633" s="184">
        <v>218.536</v>
      </c>
      <c r="I633" s="185"/>
      <c r="J633" s="186">
        <f>ROUND(I633*H633,2)</f>
        <v>0</v>
      </c>
      <c r="K633" s="182" t="s">
        <v>190</v>
      </c>
      <c r="L633" s="40"/>
      <c r="M633" s="187" t="s">
        <v>19</v>
      </c>
      <c r="N633" s="188" t="s">
        <v>43</v>
      </c>
      <c r="O633" s="65"/>
      <c r="P633" s="189">
        <f>O633*H633</f>
        <v>0</v>
      </c>
      <c r="Q633" s="189">
        <v>1.438E-2</v>
      </c>
      <c r="R633" s="189">
        <f>Q633*H633</f>
        <v>3.1425476800000003</v>
      </c>
      <c r="S633" s="189">
        <v>0</v>
      </c>
      <c r="T633" s="19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91" t="s">
        <v>260</v>
      </c>
      <c r="AT633" s="191" t="s">
        <v>173</v>
      </c>
      <c r="AU633" s="191" t="s">
        <v>82</v>
      </c>
      <c r="AY633" s="18" t="s">
        <v>171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8" t="s">
        <v>80</v>
      </c>
      <c r="BK633" s="192">
        <f>ROUND(I633*H633,2)</f>
        <v>0</v>
      </c>
      <c r="BL633" s="18" t="s">
        <v>260</v>
      </c>
      <c r="BM633" s="191" t="s">
        <v>1079</v>
      </c>
    </row>
    <row r="634" spans="1:65" s="2" customFormat="1" ht="10.199999999999999">
      <c r="A634" s="35"/>
      <c r="B634" s="36"/>
      <c r="C634" s="37"/>
      <c r="D634" s="193" t="s">
        <v>192</v>
      </c>
      <c r="E634" s="37"/>
      <c r="F634" s="194" t="s">
        <v>1080</v>
      </c>
      <c r="G634" s="37"/>
      <c r="H634" s="37"/>
      <c r="I634" s="195"/>
      <c r="J634" s="37"/>
      <c r="K634" s="37"/>
      <c r="L634" s="40"/>
      <c r="M634" s="196"/>
      <c r="N634" s="197"/>
      <c r="O634" s="65"/>
      <c r="P634" s="65"/>
      <c r="Q634" s="65"/>
      <c r="R634" s="65"/>
      <c r="S634" s="65"/>
      <c r="T634" s="66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192</v>
      </c>
      <c r="AU634" s="18" t="s">
        <v>82</v>
      </c>
    </row>
    <row r="635" spans="1:65" s="14" customFormat="1" ht="10.199999999999999">
      <c r="B635" s="209"/>
      <c r="C635" s="210"/>
      <c r="D635" s="200" t="s">
        <v>205</v>
      </c>
      <c r="E635" s="211" t="s">
        <v>19</v>
      </c>
      <c r="F635" s="212" t="s">
        <v>870</v>
      </c>
      <c r="G635" s="210"/>
      <c r="H635" s="213">
        <v>218.536</v>
      </c>
      <c r="I635" s="214"/>
      <c r="J635" s="210"/>
      <c r="K635" s="210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205</v>
      </c>
      <c r="AU635" s="219" t="s">
        <v>82</v>
      </c>
      <c r="AV635" s="14" t="s">
        <v>82</v>
      </c>
      <c r="AW635" s="14" t="s">
        <v>33</v>
      </c>
      <c r="AX635" s="14" t="s">
        <v>72</v>
      </c>
      <c r="AY635" s="219" t="s">
        <v>171</v>
      </c>
    </row>
    <row r="636" spans="1:65" s="15" customFormat="1" ht="10.199999999999999">
      <c r="B636" s="220"/>
      <c r="C636" s="221"/>
      <c r="D636" s="200" t="s">
        <v>205</v>
      </c>
      <c r="E636" s="222" t="s">
        <v>19</v>
      </c>
      <c r="F636" s="223" t="s">
        <v>208</v>
      </c>
      <c r="G636" s="221"/>
      <c r="H636" s="224">
        <v>218.536</v>
      </c>
      <c r="I636" s="225"/>
      <c r="J636" s="221"/>
      <c r="K636" s="221"/>
      <c r="L636" s="226"/>
      <c r="M636" s="227"/>
      <c r="N636" s="228"/>
      <c r="O636" s="228"/>
      <c r="P636" s="228"/>
      <c r="Q636" s="228"/>
      <c r="R636" s="228"/>
      <c r="S636" s="228"/>
      <c r="T636" s="229"/>
      <c r="AT636" s="230" t="s">
        <v>205</v>
      </c>
      <c r="AU636" s="230" t="s">
        <v>82</v>
      </c>
      <c r="AV636" s="15" t="s">
        <v>177</v>
      </c>
      <c r="AW636" s="15" t="s">
        <v>33</v>
      </c>
      <c r="AX636" s="15" t="s">
        <v>80</v>
      </c>
      <c r="AY636" s="230" t="s">
        <v>171</v>
      </c>
    </row>
    <row r="637" spans="1:65" s="2" customFormat="1" ht="33" customHeight="1">
      <c r="A637" s="35"/>
      <c r="B637" s="36"/>
      <c r="C637" s="180" t="s">
        <v>1081</v>
      </c>
      <c r="D637" s="180" t="s">
        <v>173</v>
      </c>
      <c r="E637" s="181" t="s">
        <v>1082</v>
      </c>
      <c r="F637" s="182" t="s">
        <v>1083</v>
      </c>
      <c r="G637" s="183" t="s">
        <v>197</v>
      </c>
      <c r="H637" s="184">
        <v>94.858000000000004</v>
      </c>
      <c r="I637" s="185"/>
      <c r="J637" s="186">
        <f>ROUND(I637*H637,2)</f>
        <v>0</v>
      </c>
      <c r="K637" s="182" t="s">
        <v>190</v>
      </c>
      <c r="L637" s="40"/>
      <c r="M637" s="187" t="s">
        <v>19</v>
      </c>
      <c r="N637" s="188" t="s">
        <v>43</v>
      </c>
      <c r="O637" s="65"/>
      <c r="P637" s="189">
        <f>O637*H637</f>
        <v>0</v>
      </c>
      <c r="Q637" s="189">
        <v>0</v>
      </c>
      <c r="R637" s="189">
        <f>Q637*H637</f>
        <v>0</v>
      </c>
      <c r="S637" s="189">
        <v>0</v>
      </c>
      <c r="T637" s="190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91" t="s">
        <v>260</v>
      </c>
      <c r="AT637" s="191" t="s">
        <v>173</v>
      </c>
      <c r="AU637" s="191" t="s">
        <v>82</v>
      </c>
      <c r="AY637" s="18" t="s">
        <v>171</v>
      </c>
      <c r="BE637" s="192">
        <f>IF(N637="základní",J637,0)</f>
        <v>0</v>
      </c>
      <c r="BF637" s="192">
        <f>IF(N637="snížená",J637,0)</f>
        <v>0</v>
      </c>
      <c r="BG637" s="192">
        <f>IF(N637="zákl. přenesená",J637,0)</f>
        <v>0</v>
      </c>
      <c r="BH637" s="192">
        <f>IF(N637="sníž. přenesená",J637,0)</f>
        <v>0</v>
      </c>
      <c r="BI637" s="192">
        <f>IF(N637="nulová",J637,0)</f>
        <v>0</v>
      </c>
      <c r="BJ637" s="18" t="s">
        <v>80</v>
      </c>
      <c r="BK637" s="192">
        <f>ROUND(I637*H637,2)</f>
        <v>0</v>
      </c>
      <c r="BL637" s="18" t="s">
        <v>260</v>
      </c>
      <c r="BM637" s="191" t="s">
        <v>1084</v>
      </c>
    </row>
    <row r="638" spans="1:65" s="2" customFormat="1" ht="10.199999999999999">
      <c r="A638" s="35"/>
      <c r="B638" s="36"/>
      <c r="C638" s="37"/>
      <c r="D638" s="193" t="s">
        <v>192</v>
      </c>
      <c r="E638" s="37"/>
      <c r="F638" s="194" t="s">
        <v>1085</v>
      </c>
      <c r="G638" s="37"/>
      <c r="H638" s="37"/>
      <c r="I638" s="195"/>
      <c r="J638" s="37"/>
      <c r="K638" s="37"/>
      <c r="L638" s="40"/>
      <c r="M638" s="196"/>
      <c r="N638" s="197"/>
      <c r="O638" s="65"/>
      <c r="P638" s="65"/>
      <c r="Q638" s="65"/>
      <c r="R638" s="65"/>
      <c r="S638" s="65"/>
      <c r="T638" s="66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192</v>
      </c>
      <c r="AU638" s="18" t="s">
        <v>82</v>
      </c>
    </row>
    <row r="639" spans="1:65" s="13" customFormat="1" ht="10.199999999999999">
      <c r="B639" s="198"/>
      <c r="C639" s="199"/>
      <c r="D639" s="200" t="s">
        <v>205</v>
      </c>
      <c r="E639" s="201" t="s">
        <v>19</v>
      </c>
      <c r="F639" s="202" t="s">
        <v>1086</v>
      </c>
      <c r="G639" s="199"/>
      <c r="H639" s="201" t="s">
        <v>19</v>
      </c>
      <c r="I639" s="203"/>
      <c r="J639" s="199"/>
      <c r="K639" s="199"/>
      <c r="L639" s="204"/>
      <c r="M639" s="205"/>
      <c r="N639" s="206"/>
      <c r="O639" s="206"/>
      <c r="P639" s="206"/>
      <c r="Q639" s="206"/>
      <c r="R639" s="206"/>
      <c r="S639" s="206"/>
      <c r="T639" s="207"/>
      <c r="AT639" s="208" t="s">
        <v>205</v>
      </c>
      <c r="AU639" s="208" t="s">
        <v>82</v>
      </c>
      <c r="AV639" s="13" t="s">
        <v>80</v>
      </c>
      <c r="AW639" s="13" t="s">
        <v>33</v>
      </c>
      <c r="AX639" s="13" t="s">
        <v>72</v>
      </c>
      <c r="AY639" s="208" t="s">
        <v>171</v>
      </c>
    </row>
    <row r="640" spans="1:65" s="14" customFormat="1" ht="20.399999999999999">
      <c r="B640" s="209"/>
      <c r="C640" s="210"/>
      <c r="D640" s="200" t="s">
        <v>205</v>
      </c>
      <c r="E640" s="211" t="s">
        <v>19</v>
      </c>
      <c r="F640" s="212" t="s">
        <v>1087</v>
      </c>
      <c r="G640" s="210"/>
      <c r="H640" s="213">
        <v>94.858000000000004</v>
      </c>
      <c r="I640" s="214"/>
      <c r="J640" s="210"/>
      <c r="K640" s="210"/>
      <c r="L640" s="215"/>
      <c r="M640" s="216"/>
      <c r="N640" s="217"/>
      <c r="O640" s="217"/>
      <c r="P640" s="217"/>
      <c r="Q640" s="217"/>
      <c r="R640" s="217"/>
      <c r="S640" s="217"/>
      <c r="T640" s="218"/>
      <c r="AT640" s="219" t="s">
        <v>205</v>
      </c>
      <c r="AU640" s="219" t="s">
        <v>82</v>
      </c>
      <c r="AV640" s="14" t="s">
        <v>82</v>
      </c>
      <c r="AW640" s="14" t="s">
        <v>33</v>
      </c>
      <c r="AX640" s="14" t="s">
        <v>72</v>
      </c>
      <c r="AY640" s="219" t="s">
        <v>171</v>
      </c>
    </row>
    <row r="641" spans="1:65" s="15" customFormat="1" ht="10.199999999999999">
      <c r="B641" s="220"/>
      <c r="C641" s="221"/>
      <c r="D641" s="200" t="s">
        <v>205</v>
      </c>
      <c r="E641" s="222" t="s">
        <v>19</v>
      </c>
      <c r="F641" s="223" t="s">
        <v>208</v>
      </c>
      <c r="G641" s="221"/>
      <c r="H641" s="224">
        <v>94.858000000000004</v>
      </c>
      <c r="I641" s="225"/>
      <c r="J641" s="221"/>
      <c r="K641" s="221"/>
      <c r="L641" s="226"/>
      <c r="M641" s="227"/>
      <c r="N641" s="228"/>
      <c r="O641" s="228"/>
      <c r="P641" s="228"/>
      <c r="Q641" s="228"/>
      <c r="R641" s="228"/>
      <c r="S641" s="228"/>
      <c r="T641" s="229"/>
      <c r="AT641" s="230" t="s">
        <v>205</v>
      </c>
      <c r="AU641" s="230" t="s">
        <v>82</v>
      </c>
      <c r="AV641" s="15" t="s">
        <v>177</v>
      </c>
      <c r="AW641" s="15" t="s">
        <v>33</v>
      </c>
      <c r="AX641" s="15" t="s">
        <v>80</v>
      </c>
      <c r="AY641" s="230" t="s">
        <v>171</v>
      </c>
    </row>
    <row r="642" spans="1:65" s="2" customFormat="1" ht="16.5" customHeight="1">
      <c r="A642" s="35"/>
      <c r="B642" s="36"/>
      <c r="C642" s="232" t="s">
        <v>1088</v>
      </c>
      <c r="D642" s="232" t="s">
        <v>315</v>
      </c>
      <c r="E642" s="233" t="s">
        <v>1089</v>
      </c>
      <c r="F642" s="234" t="s">
        <v>1090</v>
      </c>
      <c r="G642" s="235" t="s">
        <v>246</v>
      </c>
      <c r="H642" s="236">
        <v>0.75900000000000001</v>
      </c>
      <c r="I642" s="237"/>
      <c r="J642" s="238">
        <f>ROUND(I642*H642,2)</f>
        <v>0</v>
      </c>
      <c r="K642" s="234" t="s">
        <v>190</v>
      </c>
      <c r="L642" s="239"/>
      <c r="M642" s="240" t="s">
        <v>19</v>
      </c>
      <c r="N642" s="241" t="s">
        <v>43</v>
      </c>
      <c r="O642" s="65"/>
      <c r="P642" s="189">
        <f>O642*H642</f>
        <v>0</v>
      </c>
      <c r="Q642" s="189">
        <v>0.55000000000000004</v>
      </c>
      <c r="R642" s="189">
        <f>Q642*H642</f>
        <v>0.41745000000000004</v>
      </c>
      <c r="S642" s="189">
        <v>0</v>
      </c>
      <c r="T642" s="190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91" t="s">
        <v>362</v>
      </c>
      <c r="AT642" s="191" t="s">
        <v>315</v>
      </c>
      <c r="AU642" s="191" t="s">
        <v>82</v>
      </c>
      <c r="AY642" s="18" t="s">
        <v>171</v>
      </c>
      <c r="BE642" s="192">
        <f>IF(N642="základní",J642,0)</f>
        <v>0</v>
      </c>
      <c r="BF642" s="192">
        <f>IF(N642="snížená",J642,0)</f>
        <v>0</v>
      </c>
      <c r="BG642" s="192">
        <f>IF(N642="zákl. přenesená",J642,0)</f>
        <v>0</v>
      </c>
      <c r="BH642" s="192">
        <f>IF(N642="sníž. přenesená",J642,0)</f>
        <v>0</v>
      </c>
      <c r="BI642" s="192">
        <f>IF(N642="nulová",J642,0)</f>
        <v>0</v>
      </c>
      <c r="BJ642" s="18" t="s">
        <v>80</v>
      </c>
      <c r="BK642" s="192">
        <f>ROUND(I642*H642,2)</f>
        <v>0</v>
      </c>
      <c r="BL642" s="18" t="s">
        <v>260</v>
      </c>
      <c r="BM642" s="191" t="s">
        <v>1091</v>
      </c>
    </row>
    <row r="643" spans="1:65" s="14" customFormat="1" ht="10.199999999999999">
      <c r="B643" s="209"/>
      <c r="C643" s="210"/>
      <c r="D643" s="200" t="s">
        <v>205</v>
      </c>
      <c r="E643" s="211" t="s">
        <v>19</v>
      </c>
      <c r="F643" s="212" t="s">
        <v>1092</v>
      </c>
      <c r="G643" s="210"/>
      <c r="H643" s="213">
        <v>0.75900000000000001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205</v>
      </c>
      <c r="AU643" s="219" t="s">
        <v>82</v>
      </c>
      <c r="AV643" s="14" t="s">
        <v>82</v>
      </c>
      <c r="AW643" s="14" t="s">
        <v>33</v>
      </c>
      <c r="AX643" s="14" t="s">
        <v>72</v>
      </c>
      <c r="AY643" s="219" t="s">
        <v>171</v>
      </c>
    </row>
    <row r="644" spans="1:65" s="15" customFormat="1" ht="10.199999999999999">
      <c r="B644" s="220"/>
      <c r="C644" s="221"/>
      <c r="D644" s="200" t="s">
        <v>205</v>
      </c>
      <c r="E644" s="222" t="s">
        <v>19</v>
      </c>
      <c r="F644" s="223" t="s">
        <v>208</v>
      </c>
      <c r="G644" s="221"/>
      <c r="H644" s="224">
        <v>0.75900000000000001</v>
      </c>
      <c r="I644" s="225"/>
      <c r="J644" s="221"/>
      <c r="K644" s="221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205</v>
      </c>
      <c r="AU644" s="230" t="s">
        <v>82</v>
      </c>
      <c r="AV644" s="15" t="s">
        <v>177</v>
      </c>
      <c r="AW644" s="15" t="s">
        <v>33</v>
      </c>
      <c r="AX644" s="15" t="s">
        <v>80</v>
      </c>
      <c r="AY644" s="230" t="s">
        <v>171</v>
      </c>
    </row>
    <row r="645" spans="1:65" s="2" customFormat="1" ht="37.799999999999997" customHeight="1">
      <c r="A645" s="35"/>
      <c r="B645" s="36"/>
      <c r="C645" s="180" t="s">
        <v>1093</v>
      </c>
      <c r="D645" s="180" t="s">
        <v>173</v>
      </c>
      <c r="E645" s="181" t="s">
        <v>1094</v>
      </c>
      <c r="F645" s="182" t="s">
        <v>1095</v>
      </c>
      <c r="G645" s="183" t="s">
        <v>246</v>
      </c>
      <c r="H645" s="184">
        <v>8.0609999999999999</v>
      </c>
      <c r="I645" s="185"/>
      <c r="J645" s="186">
        <f>ROUND(I645*H645,2)</f>
        <v>0</v>
      </c>
      <c r="K645" s="182" t="s">
        <v>190</v>
      </c>
      <c r="L645" s="40"/>
      <c r="M645" s="187" t="s">
        <v>19</v>
      </c>
      <c r="N645" s="188" t="s">
        <v>43</v>
      </c>
      <c r="O645" s="65"/>
      <c r="P645" s="189">
        <f>O645*H645</f>
        <v>0</v>
      </c>
      <c r="Q645" s="189">
        <v>2.2839999999999999E-2</v>
      </c>
      <c r="R645" s="189">
        <f>Q645*H645</f>
        <v>0.18411323999999998</v>
      </c>
      <c r="S645" s="189">
        <v>0</v>
      </c>
      <c r="T645" s="190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191" t="s">
        <v>260</v>
      </c>
      <c r="AT645" s="191" t="s">
        <v>173</v>
      </c>
      <c r="AU645" s="191" t="s">
        <v>82</v>
      </c>
      <c r="AY645" s="18" t="s">
        <v>171</v>
      </c>
      <c r="BE645" s="192">
        <f>IF(N645="základní",J645,0)</f>
        <v>0</v>
      </c>
      <c r="BF645" s="192">
        <f>IF(N645="snížená",J645,0)</f>
        <v>0</v>
      </c>
      <c r="BG645" s="192">
        <f>IF(N645="zákl. přenesená",J645,0)</f>
        <v>0</v>
      </c>
      <c r="BH645" s="192">
        <f>IF(N645="sníž. přenesená",J645,0)</f>
        <v>0</v>
      </c>
      <c r="BI645" s="192">
        <f>IF(N645="nulová",J645,0)</f>
        <v>0</v>
      </c>
      <c r="BJ645" s="18" t="s">
        <v>80</v>
      </c>
      <c r="BK645" s="192">
        <f>ROUND(I645*H645,2)</f>
        <v>0</v>
      </c>
      <c r="BL645" s="18" t="s">
        <v>260</v>
      </c>
      <c r="BM645" s="191" t="s">
        <v>1096</v>
      </c>
    </row>
    <row r="646" spans="1:65" s="2" customFormat="1" ht="10.199999999999999">
      <c r="A646" s="35"/>
      <c r="B646" s="36"/>
      <c r="C646" s="37"/>
      <c r="D646" s="193" t="s">
        <v>192</v>
      </c>
      <c r="E646" s="37"/>
      <c r="F646" s="194" t="s">
        <v>1097</v>
      </c>
      <c r="G646" s="37"/>
      <c r="H646" s="37"/>
      <c r="I646" s="195"/>
      <c r="J646" s="37"/>
      <c r="K646" s="37"/>
      <c r="L646" s="40"/>
      <c r="M646" s="196"/>
      <c r="N646" s="197"/>
      <c r="O646" s="65"/>
      <c r="P646" s="65"/>
      <c r="Q646" s="65"/>
      <c r="R646" s="65"/>
      <c r="S646" s="65"/>
      <c r="T646" s="66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192</v>
      </c>
      <c r="AU646" s="18" t="s">
        <v>82</v>
      </c>
    </row>
    <row r="647" spans="1:65" s="14" customFormat="1" ht="10.199999999999999">
      <c r="B647" s="209"/>
      <c r="C647" s="210"/>
      <c r="D647" s="200" t="s">
        <v>205</v>
      </c>
      <c r="E647" s="211" t="s">
        <v>19</v>
      </c>
      <c r="F647" s="212" t="s">
        <v>1098</v>
      </c>
      <c r="G647" s="210"/>
      <c r="H647" s="213">
        <v>8.0609999999999999</v>
      </c>
      <c r="I647" s="214"/>
      <c r="J647" s="210"/>
      <c r="K647" s="210"/>
      <c r="L647" s="215"/>
      <c r="M647" s="216"/>
      <c r="N647" s="217"/>
      <c r="O647" s="217"/>
      <c r="P647" s="217"/>
      <c r="Q647" s="217"/>
      <c r="R647" s="217"/>
      <c r="S647" s="217"/>
      <c r="T647" s="218"/>
      <c r="AT647" s="219" t="s">
        <v>205</v>
      </c>
      <c r="AU647" s="219" t="s">
        <v>82</v>
      </c>
      <c r="AV647" s="14" t="s">
        <v>82</v>
      </c>
      <c r="AW647" s="14" t="s">
        <v>33</v>
      </c>
      <c r="AX647" s="14" t="s">
        <v>72</v>
      </c>
      <c r="AY647" s="219" t="s">
        <v>171</v>
      </c>
    </row>
    <row r="648" spans="1:65" s="15" customFormat="1" ht="10.199999999999999">
      <c r="B648" s="220"/>
      <c r="C648" s="221"/>
      <c r="D648" s="200" t="s">
        <v>205</v>
      </c>
      <c r="E648" s="222" t="s">
        <v>19</v>
      </c>
      <c r="F648" s="223" t="s">
        <v>208</v>
      </c>
      <c r="G648" s="221"/>
      <c r="H648" s="224">
        <v>8.0609999999999999</v>
      </c>
      <c r="I648" s="225"/>
      <c r="J648" s="221"/>
      <c r="K648" s="221"/>
      <c r="L648" s="226"/>
      <c r="M648" s="227"/>
      <c r="N648" s="228"/>
      <c r="O648" s="228"/>
      <c r="P648" s="228"/>
      <c r="Q648" s="228"/>
      <c r="R648" s="228"/>
      <c r="S648" s="228"/>
      <c r="T648" s="229"/>
      <c r="AT648" s="230" t="s">
        <v>205</v>
      </c>
      <c r="AU648" s="230" t="s">
        <v>82</v>
      </c>
      <c r="AV648" s="15" t="s">
        <v>177</v>
      </c>
      <c r="AW648" s="15" t="s">
        <v>33</v>
      </c>
      <c r="AX648" s="15" t="s">
        <v>80</v>
      </c>
      <c r="AY648" s="230" t="s">
        <v>171</v>
      </c>
    </row>
    <row r="649" spans="1:65" s="2" customFormat="1" ht="37.799999999999997" customHeight="1">
      <c r="A649" s="35"/>
      <c r="B649" s="36"/>
      <c r="C649" s="180" t="s">
        <v>1099</v>
      </c>
      <c r="D649" s="180" t="s">
        <v>173</v>
      </c>
      <c r="E649" s="181" t="s">
        <v>1013</v>
      </c>
      <c r="F649" s="182" t="s">
        <v>1014</v>
      </c>
      <c r="G649" s="183" t="s">
        <v>246</v>
      </c>
      <c r="H649" s="184">
        <v>13.087999999999999</v>
      </c>
      <c r="I649" s="185"/>
      <c r="J649" s="186">
        <f>ROUND(I649*H649,2)</f>
        <v>0</v>
      </c>
      <c r="K649" s="182" t="s">
        <v>190</v>
      </c>
      <c r="L649" s="40"/>
      <c r="M649" s="187" t="s">
        <v>19</v>
      </c>
      <c r="N649" s="188" t="s">
        <v>43</v>
      </c>
      <c r="O649" s="65"/>
      <c r="P649" s="189">
        <f>O649*H649</f>
        <v>0</v>
      </c>
      <c r="Q649" s="189">
        <v>1.08E-3</v>
      </c>
      <c r="R649" s="189">
        <f>Q649*H649</f>
        <v>1.413504E-2</v>
      </c>
      <c r="S649" s="189">
        <v>0</v>
      </c>
      <c r="T649" s="190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91" t="s">
        <v>260</v>
      </c>
      <c r="AT649" s="191" t="s">
        <v>173</v>
      </c>
      <c r="AU649" s="191" t="s">
        <v>82</v>
      </c>
      <c r="AY649" s="18" t="s">
        <v>171</v>
      </c>
      <c r="BE649" s="192">
        <f>IF(N649="základní",J649,0)</f>
        <v>0</v>
      </c>
      <c r="BF649" s="192">
        <f>IF(N649="snížená",J649,0)</f>
        <v>0</v>
      </c>
      <c r="BG649" s="192">
        <f>IF(N649="zákl. přenesená",J649,0)</f>
        <v>0</v>
      </c>
      <c r="BH649" s="192">
        <f>IF(N649="sníž. přenesená",J649,0)</f>
        <v>0</v>
      </c>
      <c r="BI649" s="192">
        <f>IF(N649="nulová",J649,0)</f>
        <v>0</v>
      </c>
      <c r="BJ649" s="18" t="s">
        <v>80</v>
      </c>
      <c r="BK649" s="192">
        <f>ROUND(I649*H649,2)</f>
        <v>0</v>
      </c>
      <c r="BL649" s="18" t="s">
        <v>260</v>
      </c>
      <c r="BM649" s="191" t="s">
        <v>1100</v>
      </c>
    </row>
    <row r="650" spans="1:65" s="2" customFormat="1" ht="10.199999999999999">
      <c r="A650" s="35"/>
      <c r="B650" s="36"/>
      <c r="C650" s="37"/>
      <c r="D650" s="193" t="s">
        <v>192</v>
      </c>
      <c r="E650" s="37"/>
      <c r="F650" s="194" t="s">
        <v>1016</v>
      </c>
      <c r="G650" s="37"/>
      <c r="H650" s="37"/>
      <c r="I650" s="195"/>
      <c r="J650" s="37"/>
      <c r="K650" s="37"/>
      <c r="L650" s="40"/>
      <c r="M650" s="196"/>
      <c r="N650" s="197"/>
      <c r="O650" s="65"/>
      <c r="P650" s="65"/>
      <c r="Q650" s="65"/>
      <c r="R650" s="65"/>
      <c r="S650" s="65"/>
      <c r="T650" s="66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192</v>
      </c>
      <c r="AU650" s="18" t="s">
        <v>82</v>
      </c>
    </row>
    <row r="651" spans="1:65" s="14" customFormat="1" ht="10.199999999999999">
      <c r="B651" s="209"/>
      <c r="C651" s="210"/>
      <c r="D651" s="200" t="s">
        <v>205</v>
      </c>
      <c r="E651" s="211" t="s">
        <v>19</v>
      </c>
      <c r="F651" s="212" t="s">
        <v>1101</v>
      </c>
      <c r="G651" s="210"/>
      <c r="H651" s="213">
        <v>13.087999999999999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205</v>
      </c>
      <c r="AU651" s="219" t="s">
        <v>82</v>
      </c>
      <c r="AV651" s="14" t="s">
        <v>82</v>
      </c>
      <c r="AW651" s="14" t="s">
        <v>33</v>
      </c>
      <c r="AX651" s="14" t="s">
        <v>72</v>
      </c>
      <c r="AY651" s="219" t="s">
        <v>171</v>
      </c>
    </row>
    <row r="652" spans="1:65" s="15" customFormat="1" ht="10.199999999999999">
      <c r="B652" s="220"/>
      <c r="C652" s="221"/>
      <c r="D652" s="200" t="s">
        <v>205</v>
      </c>
      <c r="E652" s="222" t="s">
        <v>19</v>
      </c>
      <c r="F652" s="223" t="s">
        <v>208</v>
      </c>
      <c r="G652" s="221"/>
      <c r="H652" s="224">
        <v>13.087999999999999</v>
      </c>
      <c r="I652" s="225"/>
      <c r="J652" s="221"/>
      <c r="K652" s="221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205</v>
      </c>
      <c r="AU652" s="230" t="s">
        <v>82</v>
      </c>
      <c r="AV652" s="15" t="s">
        <v>177</v>
      </c>
      <c r="AW652" s="15" t="s">
        <v>33</v>
      </c>
      <c r="AX652" s="15" t="s">
        <v>80</v>
      </c>
      <c r="AY652" s="230" t="s">
        <v>171</v>
      </c>
    </row>
    <row r="653" spans="1:65" s="2" customFormat="1" ht="37.799999999999997" customHeight="1">
      <c r="A653" s="35"/>
      <c r="B653" s="36"/>
      <c r="C653" s="180" t="s">
        <v>1102</v>
      </c>
      <c r="D653" s="180" t="s">
        <v>173</v>
      </c>
      <c r="E653" s="181" t="s">
        <v>1103</v>
      </c>
      <c r="F653" s="182" t="s">
        <v>1104</v>
      </c>
      <c r="G653" s="183" t="s">
        <v>376</v>
      </c>
      <c r="H653" s="184">
        <v>444.04</v>
      </c>
      <c r="I653" s="185"/>
      <c r="J653" s="186">
        <f>ROUND(I653*H653,2)</f>
        <v>0</v>
      </c>
      <c r="K653" s="182" t="s">
        <v>190</v>
      </c>
      <c r="L653" s="40"/>
      <c r="M653" s="187" t="s">
        <v>19</v>
      </c>
      <c r="N653" s="188" t="s">
        <v>43</v>
      </c>
      <c r="O653" s="65"/>
      <c r="P653" s="189">
        <f>O653*H653</f>
        <v>0</v>
      </c>
      <c r="Q653" s="189">
        <v>0</v>
      </c>
      <c r="R653" s="189">
        <f>Q653*H653</f>
        <v>0</v>
      </c>
      <c r="S653" s="189">
        <v>0</v>
      </c>
      <c r="T653" s="190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91" t="s">
        <v>260</v>
      </c>
      <c r="AT653" s="191" t="s">
        <v>173</v>
      </c>
      <c r="AU653" s="191" t="s">
        <v>82</v>
      </c>
      <c r="AY653" s="18" t="s">
        <v>171</v>
      </c>
      <c r="BE653" s="192">
        <f>IF(N653="základní",J653,0)</f>
        <v>0</v>
      </c>
      <c r="BF653" s="192">
        <f>IF(N653="snížená",J653,0)</f>
        <v>0</v>
      </c>
      <c r="BG653" s="192">
        <f>IF(N653="zákl. přenesená",J653,0)</f>
        <v>0</v>
      </c>
      <c r="BH653" s="192">
        <f>IF(N653="sníž. přenesená",J653,0)</f>
        <v>0</v>
      </c>
      <c r="BI653" s="192">
        <f>IF(N653="nulová",J653,0)</f>
        <v>0</v>
      </c>
      <c r="BJ653" s="18" t="s">
        <v>80</v>
      </c>
      <c r="BK653" s="192">
        <f>ROUND(I653*H653,2)</f>
        <v>0</v>
      </c>
      <c r="BL653" s="18" t="s">
        <v>260</v>
      </c>
      <c r="BM653" s="191" t="s">
        <v>1105</v>
      </c>
    </row>
    <row r="654" spans="1:65" s="2" customFormat="1" ht="10.199999999999999">
      <c r="A654" s="35"/>
      <c r="B654" s="36"/>
      <c r="C654" s="37"/>
      <c r="D654" s="193" t="s">
        <v>192</v>
      </c>
      <c r="E654" s="37"/>
      <c r="F654" s="194" t="s">
        <v>1106</v>
      </c>
      <c r="G654" s="37"/>
      <c r="H654" s="37"/>
      <c r="I654" s="195"/>
      <c r="J654" s="37"/>
      <c r="K654" s="37"/>
      <c r="L654" s="40"/>
      <c r="M654" s="196"/>
      <c r="N654" s="197"/>
      <c r="O654" s="65"/>
      <c r="P654" s="65"/>
      <c r="Q654" s="65"/>
      <c r="R654" s="65"/>
      <c r="S654" s="65"/>
      <c r="T654" s="66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192</v>
      </c>
      <c r="AU654" s="18" t="s">
        <v>82</v>
      </c>
    </row>
    <row r="655" spans="1:65" s="2" customFormat="1" ht="19.2">
      <c r="A655" s="35"/>
      <c r="B655" s="36"/>
      <c r="C655" s="37"/>
      <c r="D655" s="200" t="s">
        <v>233</v>
      </c>
      <c r="E655" s="37"/>
      <c r="F655" s="231" t="s">
        <v>1107</v>
      </c>
      <c r="G655" s="37"/>
      <c r="H655" s="37"/>
      <c r="I655" s="195"/>
      <c r="J655" s="37"/>
      <c r="K655" s="37"/>
      <c r="L655" s="40"/>
      <c r="M655" s="196"/>
      <c r="N655" s="197"/>
      <c r="O655" s="65"/>
      <c r="P655" s="65"/>
      <c r="Q655" s="65"/>
      <c r="R655" s="65"/>
      <c r="S655" s="65"/>
      <c r="T655" s="66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233</v>
      </c>
      <c r="AU655" s="18" t="s">
        <v>82</v>
      </c>
    </row>
    <row r="656" spans="1:65" s="13" customFormat="1" ht="10.199999999999999">
      <c r="B656" s="198"/>
      <c r="C656" s="199"/>
      <c r="D656" s="200" t="s">
        <v>205</v>
      </c>
      <c r="E656" s="201" t="s">
        <v>19</v>
      </c>
      <c r="F656" s="202" t="s">
        <v>1108</v>
      </c>
      <c r="G656" s="199"/>
      <c r="H656" s="201" t="s">
        <v>19</v>
      </c>
      <c r="I656" s="203"/>
      <c r="J656" s="199"/>
      <c r="K656" s="199"/>
      <c r="L656" s="204"/>
      <c r="M656" s="205"/>
      <c r="N656" s="206"/>
      <c r="O656" s="206"/>
      <c r="P656" s="206"/>
      <c r="Q656" s="206"/>
      <c r="R656" s="206"/>
      <c r="S656" s="206"/>
      <c r="T656" s="207"/>
      <c r="AT656" s="208" t="s">
        <v>205</v>
      </c>
      <c r="AU656" s="208" t="s">
        <v>82</v>
      </c>
      <c r="AV656" s="13" t="s">
        <v>80</v>
      </c>
      <c r="AW656" s="13" t="s">
        <v>33</v>
      </c>
      <c r="AX656" s="13" t="s">
        <v>72</v>
      </c>
      <c r="AY656" s="208" t="s">
        <v>171</v>
      </c>
    </row>
    <row r="657" spans="1:65" s="14" customFormat="1" ht="10.199999999999999">
      <c r="B657" s="209"/>
      <c r="C657" s="210"/>
      <c r="D657" s="200" t="s">
        <v>205</v>
      </c>
      <c r="E657" s="211" t="s">
        <v>19</v>
      </c>
      <c r="F657" s="212" t="s">
        <v>1109</v>
      </c>
      <c r="G657" s="210"/>
      <c r="H657" s="213">
        <v>133.02000000000001</v>
      </c>
      <c r="I657" s="214"/>
      <c r="J657" s="210"/>
      <c r="K657" s="210"/>
      <c r="L657" s="215"/>
      <c r="M657" s="216"/>
      <c r="N657" s="217"/>
      <c r="O657" s="217"/>
      <c r="P657" s="217"/>
      <c r="Q657" s="217"/>
      <c r="R657" s="217"/>
      <c r="S657" s="217"/>
      <c r="T657" s="218"/>
      <c r="AT657" s="219" t="s">
        <v>205</v>
      </c>
      <c r="AU657" s="219" t="s">
        <v>82</v>
      </c>
      <c r="AV657" s="14" t="s">
        <v>82</v>
      </c>
      <c r="AW657" s="14" t="s">
        <v>33</v>
      </c>
      <c r="AX657" s="14" t="s">
        <v>72</v>
      </c>
      <c r="AY657" s="219" t="s">
        <v>171</v>
      </c>
    </row>
    <row r="658" spans="1:65" s="14" customFormat="1" ht="10.199999999999999">
      <c r="B658" s="209"/>
      <c r="C658" s="210"/>
      <c r="D658" s="200" t="s">
        <v>205</v>
      </c>
      <c r="E658" s="211" t="s">
        <v>19</v>
      </c>
      <c r="F658" s="212" t="s">
        <v>1110</v>
      </c>
      <c r="G658" s="210"/>
      <c r="H658" s="213">
        <v>75.62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205</v>
      </c>
      <c r="AU658" s="219" t="s">
        <v>82</v>
      </c>
      <c r="AV658" s="14" t="s">
        <v>82</v>
      </c>
      <c r="AW658" s="14" t="s">
        <v>33</v>
      </c>
      <c r="AX658" s="14" t="s">
        <v>72</v>
      </c>
      <c r="AY658" s="219" t="s">
        <v>171</v>
      </c>
    </row>
    <row r="659" spans="1:65" s="14" customFormat="1" ht="10.199999999999999">
      <c r="B659" s="209"/>
      <c r="C659" s="210"/>
      <c r="D659" s="200" t="s">
        <v>205</v>
      </c>
      <c r="E659" s="211" t="s">
        <v>19</v>
      </c>
      <c r="F659" s="212" t="s">
        <v>1111</v>
      </c>
      <c r="G659" s="210"/>
      <c r="H659" s="213">
        <v>104.68</v>
      </c>
      <c r="I659" s="214"/>
      <c r="J659" s="210"/>
      <c r="K659" s="210"/>
      <c r="L659" s="215"/>
      <c r="M659" s="216"/>
      <c r="N659" s="217"/>
      <c r="O659" s="217"/>
      <c r="P659" s="217"/>
      <c r="Q659" s="217"/>
      <c r="R659" s="217"/>
      <c r="S659" s="217"/>
      <c r="T659" s="218"/>
      <c r="AT659" s="219" t="s">
        <v>205</v>
      </c>
      <c r="AU659" s="219" t="s">
        <v>82</v>
      </c>
      <c r="AV659" s="14" t="s">
        <v>82</v>
      </c>
      <c r="AW659" s="14" t="s">
        <v>33</v>
      </c>
      <c r="AX659" s="14" t="s">
        <v>72</v>
      </c>
      <c r="AY659" s="219" t="s">
        <v>171</v>
      </c>
    </row>
    <row r="660" spans="1:65" s="14" customFormat="1" ht="10.199999999999999">
      <c r="B660" s="209"/>
      <c r="C660" s="210"/>
      <c r="D660" s="200" t="s">
        <v>205</v>
      </c>
      <c r="E660" s="211" t="s">
        <v>19</v>
      </c>
      <c r="F660" s="212" t="s">
        <v>1112</v>
      </c>
      <c r="G660" s="210"/>
      <c r="H660" s="213">
        <v>130.72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205</v>
      </c>
      <c r="AU660" s="219" t="s">
        <v>82</v>
      </c>
      <c r="AV660" s="14" t="s">
        <v>82</v>
      </c>
      <c r="AW660" s="14" t="s">
        <v>33</v>
      </c>
      <c r="AX660" s="14" t="s">
        <v>72</v>
      </c>
      <c r="AY660" s="219" t="s">
        <v>171</v>
      </c>
    </row>
    <row r="661" spans="1:65" s="15" customFormat="1" ht="10.199999999999999">
      <c r="B661" s="220"/>
      <c r="C661" s="221"/>
      <c r="D661" s="200" t="s">
        <v>205</v>
      </c>
      <c r="E661" s="222" t="s">
        <v>19</v>
      </c>
      <c r="F661" s="223" t="s">
        <v>208</v>
      </c>
      <c r="G661" s="221"/>
      <c r="H661" s="224">
        <v>444.04</v>
      </c>
      <c r="I661" s="225"/>
      <c r="J661" s="221"/>
      <c r="K661" s="221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205</v>
      </c>
      <c r="AU661" s="230" t="s">
        <v>82</v>
      </c>
      <c r="AV661" s="15" t="s">
        <v>177</v>
      </c>
      <c r="AW661" s="15" t="s">
        <v>33</v>
      </c>
      <c r="AX661" s="15" t="s">
        <v>80</v>
      </c>
      <c r="AY661" s="230" t="s">
        <v>171</v>
      </c>
    </row>
    <row r="662" spans="1:65" s="2" customFormat="1" ht="37.799999999999997" customHeight="1">
      <c r="A662" s="35"/>
      <c r="B662" s="36"/>
      <c r="C662" s="180" t="s">
        <v>1113</v>
      </c>
      <c r="D662" s="180" t="s">
        <v>173</v>
      </c>
      <c r="E662" s="181" t="s">
        <v>1114</v>
      </c>
      <c r="F662" s="182" t="s">
        <v>1115</v>
      </c>
      <c r="G662" s="183" t="s">
        <v>376</v>
      </c>
      <c r="H662" s="184">
        <v>76</v>
      </c>
      <c r="I662" s="185"/>
      <c r="J662" s="186">
        <f>ROUND(I662*H662,2)</f>
        <v>0</v>
      </c>
      <c r="K662" s="182" t="s">
        <v>190</v>
      </c>
      <c r="L662" s="40"/>
      <c r="M662" s="187" t="s">
        <v>19</v>
      </c>
      <c r="N662" s="188" t="s">
        <v>43</v>
      </c>
      <c r="O662" s="65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91" t="s">
        <v>260</v>
      </c>
      <c r="AT662" s="191" t="s">
        <v>173</v>
      </c>
      <c r="AU662" s="191" t="s">
        <v>82</v>
      </c>
      <c r="AY662" s="18" t="s">
        <v>171</v>
      </c>
      <c r="BE662" s="192">
        <f>IF(N662="základní",J662,0)</f>
        <v>0</v>
      </c>
      <c r="BF662" s="192">
        <f>IF(N662="snížená",J662,0)</f>
        <v>0</v>
      </c>
      <c r="BG662" s="192">
        <f>IF(N662="zákl. přenesená",J662,0)</f>
        <v>0</v>
      </c>
      <c r="BH662" s="192">
        <f>IF(N662="sníž. přenesená",J662,0)</f>
        <v>0</v>
      </c>
      <c r="BI662" s="192">
        <f>IF(N662="nulová",J662,0)</f>
        <v>0</v>
      </c>
      <c r="BJ662" s="18" t="s">
        <v>80</v>
      </c>
      <c r="BK662" s="192">
        <f>ROUND(I662*H662,2)</f>
        <v>0</v>
      </c>
      <c r="BL662" s="18" t="s">
        <v>260</v>
      </c>
      <c r="BM662" s="191" t="s">
        <v>1116</v>
      </c>
    </row>
    <row r="663" spans="1:65" s="2" customFormat="1" ht="10.199999999999999">
      <c r="A663" s="35"/>
      <c r="B663" s="36"/>
      <c r="C663" s="37"/>
      <c r="D663" s="193" t="s">
        <v>192</v>
      </c>
      <c r="E663" s="37"/>
      <c r="F663" s="194" t="s">
        <v>1117</v>
      </c>
      <c r="G663" s="37"/>
      <c r="H663" s="37"/>
      <c r="I663" s="195"/>
      <c r="J663" s="37"/>
      <c r="K663" s="37"/>
      <c r="L663" s="40"/>
      <c r="M663" s="196"/>
      <c r="N663" s="197"/>
      <c r="O663" s="65"/>
      <c r="P663" s="65"/>
      <c r="Q663" s="65"/>
      <c r="R663" s="65"/>
      <c r="S663" s="65"/>
      <c r="T663" s="66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192</v>
      </c>
      <c r="AU663" s="18" t="s">
        <v>82</v>
      </c>
    </row>
    <row r="664" spans="1:65" s="2" customFormat="1" ht="19.2">
      <c r="A664" s="35"/>
      <c r="B664" s="36"/>
      <c r="C664" s="37"/>
      <c r="D664" s="200" t="s">
        <v>233</v>
      </c>
      <c r="E664" s="37"/>
      <c r="F664" s="231" t="s">
        <v>1118</v>
      </c>
      <c r="G664" s="37"/>
      <c r="H664" s="37"/>
      <c r="I664" s="195"/>
      <c r="J664" s="37"/>
      <c r="K664" s="37"/>
      <c r="L664" s="40"/>
      <c r="M664" s="196"/>
      <c r="N664" s="197"/>
      <c r="O664" s="65"/>
      <c r="P664" s="65"/>
      <c r="Q664" s="65"/>
      <c r="R664" s="65"/>
      <c r="S664" s="65"/>
      <c r="T664" s="66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233</v>
      </c>
      <c r="AU664" s="18" t="s">
        <v>82</v>
      </c>
    </row>
    <row r="665" spans="1:65" s="13" customFormat="1" ht="10.199999999999999">
      <c r="B665" s="198"/>
      <c r="C665" s="199"/>
      <c r="D665" s="200" t="s">
        <v>205</v>
      </c>
      <c r="E665" s="201" t="s">
        <v>19</v>
      </c>
      <c r="F665" s="202" t="s">
        <v>1119</v>
      </c>
      <c r="G665" s="199"/>
      <c r="H665" s="201" t="s">
        <v>19</v>
      </c>
      <c r="I665" s="203"/>
      <c r="J665" s="199"/>
      <c r="K665" s="199"/>
      <c r="L665" s="204"/>
      <c r="M665" s="205"/>
      <c r="N665" s="206"/>
      <c r="O665" s="206"/>
      <c r="P665" s="206"/>
      <c r="Q665" s="206"/>
      <c r="R665" s="206"/>
      <c r="S665" s="206"/>
      <c r="T665" s="207"/>
      <c r="AT665" s="208" t="s">
        <v>205</v>
      </c>
      <c r="AU665" s="208" t="s">
        <v>82</v>
      </c>
      <c r="AV665" s="13" t="s">
        <v>80</v>
      </c>
      <c r="AW665" s="13" t="s">
        <v>33</v>
      </c>
      <c r="AX665" s="13" t="s">
        <v>72</v>
      </c>
      <c r="AY665" s="208" t="s">
        <v>171</v>
      </c>
    </row>
    <row r="666" spans="1:65" s="14" customFormat="1" ht="10.199999999999999">
      <c r="B666" s="209"/>
      <c r="C666" s="210"/>
      <c r="D666" s="200" t="s">
        <v>205</v>
      </c>
      <c r="E666" s="211" t="s">
        <v>19</v>
      </c>
      <c r="F666" s="212" t="s">
        <v>1120</v>
      </c>
      <c r="G666" s="210"/>
      <c r="H666" s="213">
        <v>76</v>
      </c>
      <c r="I666" s="214"/>
      <c r="J666" s="210"/>
      <c r="K666" s="210"/>
      <c r="L666" s="215"/>
      <c r="M666" s="216"/>
      <c r="N666" s="217"/>
      <c r="O666" s="217"/>
      <c r="P666" s="217"/>
      <c r="Q666" s="217"/>
      <c r="R666" s="217"/>
      <c r="S666" s="217"/>
      <c r="T666" s="218"/>
      <c r="AT666" s="219" t="s">
        <v>205</v>
      </c>
      <c r="AU666" s="219" t="s">
        <v>82</v>
      </c>
      <c r="AV666" s="14" t="s">
        <v>82</v>
      </c>
      <c r="AW666" s="14" t="s">
        <v>33</v>
      </c>
      <c r="AX666" s="14" t="s">
        <v>72</v>
      </c>
      <c r="AY666" s="219" t="s">
        <v>171</v>
      </c>
    </row>
    <row r="667" spans="1:65" s="15" customFormat="1" ht="10.199999999999999">
      <c r="B667" s="220"/>
      <c r="C667" s="221"/>
      <c r="D667" s="200" t="s">
        <v>205</v>
      </c>
      <c r="E667" s="222" t="s">
        <v>19</v>
      </c>
      <c r="F667" s="223" t="s">
        <v>208</v>
      </c>
      <c r="G667" s="221"/>
      <c r="H667" s="224">
        <v>76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205</v>
      </c>
      <c r="AU667" s="230" t="s">
        <v>82</v>
      </c>
      <c r="AV667" s="15" t="s">
        <v>177</v>
      </c>
      <c r="AW667" s="15" t="s">
        <v>33</v>
      </c>
      <c r="AX667" s="15" t="s">
        <v>80</v>
      </c>
      <c r="AY667" s="230" t="s">
        <v>171</v>
      </c>
    </row>
    <row r="668" spans="1:65" s="2" customFormat="1" ht="37.799999999999997" customHeight="1">
      <c r="A668" s="35"/>
      <c r="B668" s="36"/>
      <c r="C668" s="180" t="s">
        <v>1121</v>
      </c>
      <c r="D668" s="180" t="s">
        <v>173</v>
      </c>
      <c r="E668" s="181" t="s">
        <v>1114</v>
      </c>
      <c r="F668" s="182" t="s">
        <v>1115</v>
      </c>
      <c r="G668" s="183" t="s">
        <v>376</v>
      </c>
      <c r="H668" s="184">
        <v>252.5</v>
      </c>
      <c r="I668" s="185"/>
      <c r="J668" s="186">
        <f>ROUND(I668*H668,2)</f>
        <v>0</v>
      </c>
      <c r="K668" s="182" t="s">
        <v>190</v>
      </c>
      <c r="L668" s="40"/>
      <c r="M668" s="187" t="s">
        <v>19</v>
      </c>
      <c r="N668" s="188" t="s">
        <v>43</v>
      </c>
      <c r="O668" s="65"/>
      <c r="P668" s="189">
        <f>O668*H668</f>
        <v>0</v>
      </c>
      <c r="Q668" s="189">
        <v>0</v>
      </c>
      <c r="R668" s="189">
        <f>Q668*H668</f>
        <v>0</v>
      </c>
      <c r="S668" s="189">
        <v>0</v>
      </c>
      <c r="T668" s="190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191" t="s">
        <v>260</v>
      </c>
      <c r="AT668" s="191" t="s">
        <v>173</v>
      </c>
      <c r="AU668" s="191" t="s">
        <v>82</v>
      </c>
      <c r="AY668" s="18" t="s">
        <v>171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8" t="s">
        <v>80</v>
      </c>
      <c r="BK668" s="192">
        <f>ROUND(I668*H668,2)</f>
        <v>0</v>
      </c>
      <c r="BL668" s="18" t="s">
        <v>260</v>
      </c>
      <c r="BM668" s="191" t="s">
        <v>1122</v>
      </c>
    </row>
    <row r="669" spans="1:65" s="2" customFormat="1" ht="10.199999999999999">
      <c r="A669" s="35"/>
      <c r="B669" s="36"/>
      <c r="C669" s="37"/>
      <c r="D669" s="193" t="s">
        <v>192</v>
      </c>
      <c r="E669" s="37"/>
      <c r="F669" s="194" t="s">
        <v>1117</v>
      </c>
      <c r="G669" s="37"/>
      <c r="H669" s="37"/>
      <c r="I669" s="195"/>
      <c r="J669" s="37"/>
      <c r="K669" s="37"/>
      <c r="L669" s="40"/>
      <c r="M669" s="196"/>
      <c r="N669" s="197"/>
      <c r="O669" s="65"/>
      <c r="P669" s="65"/>
      <c r="Q669" s="65"/>
      <c r="R669" s="65"/>
      <c r="S669" s="65"/>
      <c r="T669" s="66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192</v>
      </c>
      <c r="AU669" s="18" t="s">
        <v>82</v>
      </c>
    </row>
    <row r="670" spans="1:65" s="2" customFormat="1" ht="19.2">
      <c r="A670" s="35"/>
      <c r="B670" s="36"/>
      <c r="C670" s="37"/>
      <c r="D670" s="200" t="s">
        <v>233</v>
      </c>
      <c r="E670" s="37"/>
      <c r="F670" s="231" t="s">
        <v>1123</v>
      </c>
      <c r="G670" s="37"/>
      <c r="H670" s="37"/>
      <c r="I670" s="195"/>
      <c r="J670" s="37"/>
      <c r="K670" s="37"/>
      <c r="L670" s="40"/>
      <c r="M670" s="196"/>
      <c r="N670" s="197"/>
      <c r="O670" s="65"/>
      <c r="P670" s="65"/>
      <c r="Q670" s="65"/>
      <c r="R670" s="65"/>
      <c r="S670" s="65"/>
      <c r="T670" s="66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T670" s="18" t="s">
        <v>233</v>
      </c>
      <c r="AU670" s="18" t="s">
        <v>82</v>
      </c>
    </row>
    <row r="671" spans="1:65" s="13" customFormat="1" ht="10.199999999999999">
      <c r="B671" s="198"/>
      <c r="C671" s="199"/>
      <c r="D671" s="200" t="s">
        <v>205</v>
      </c>
      <c r="E671" s="201" t="s">
        <v>19</v>
      </c>
      <c r="F671" s="202" t="s">
        <v>1124</v>
      </c>
      <c r="G671" s="199"/>
      <c r="H671" s="201" t="s">
        <v>19</v>
      </c>
      <c r="I671" s="203"/>
      <c r="J671" s="199"/>
      <c r="K671" s="199"/>
      <c r="L671" s="204"/>
      <c r="M671" s="205"/>
      <c r="N671" s="206"/>
      <c r="O671" s="206"/>
      <c r="P671" s="206"/>
      <c r="Q671" s="206"/>
      <c r="R671" s="206"/>
      <c r="S671" s="206"/>
      <c r="T671" s="207"/>
      <c r="AT671" s="208" t="s">
        <v>205</v>
      </c>
      <c r="AU671" s="208" t="s">
        <v>82</v>
      </c>
      <c r="AV671" s="13" t="s">
        <v>80</v>
      </c>
      <c r="AW671" s="13" t="s">
        <v>33</v>
      </c>
      <c r="AX671" s="13" t="s">
        <v>72</v>
      </c>
      <c r="AY671" s="208" t="s">
        <v>171</v>
      </c>
    </row>
    <row r="672" spans="1:65" s="14" customFormat="1" ht="10.199999999999999">
      <c r="B672" s="209"/>
      <c r="C672" s="210"/>
      <c r="D672" s="200" t="s">
        <v>205</v>
      </c>
      <c r="E672" s="211" t="s">
        <v>19</v>
      </c>
      <c r="F672" s="212" t="s">
        <v>1125</v>
      </c>
      <c r="G672" s="210"/>
      <c r="H672" s="213">
        <v>86</v>
      </c>
      <c r="I672" s="214"/>
      <c r="J672" s="210"/>
      <c r="K672" s="210"/>
      <c r="L672" s="215"/>
      <c r="M672" s="216"/>
      <c r="N672" s="217"/>
      <c r="O672" s="217"/>
      <c r="P672" s="217"/>
      <c r="Q672" s="217"/>
      <c r="R672" s="217"/>
      <c r="S672" s="217"/>
      <c r="T672" s="218"/>
      <c r="AT672" s="219" t="s">
        <v>205</v>
      </c>
      <c r="AU672" s="219" t="s">
        <v>82</v>
      </c>
      <c r="AV672" s="14" t="s">
        <v>82</v>
      </c>
      <c r="AW672" s="14" t="s">
        <v>33</v>
      </c>
      <c r="AX672" s="14" t="s">
        <v>72</v>
      </c>
      <c r="AY672" s="219" t="s">
        <v>171</v>
      </c>
    </row>
    <row r="673" spans="1:65" s="14" customFormat="1" ht="10.199999999999999">
      <c r="B673" s="209"/>
      <c r="C673" s="210"/>
      <c r="D673" s="200" t="s">
        <v>205</v>
      </c>
      <c r="E673" s="211" t="s">
        <v>19</v>
      </c>
      <c r="F673" s="212" t="s">
        <v>1126</v>
      </c>
      <c r="G673" s="210"/>
      <c r="H673" s="213">
        <v>86</v>
      </c>
      <c r="I673" s="214"/>
      <c r="J673" s="210"/>
      <c r="K673" s="210"/>
      <c r="L673" s="215"/>
      <c r="M673" s="216"/>
      <c r="N673" s="217"/>
      <c r="O673" s="217"/>
      <c r="P673" s="217"/>
      <c r="Q673" s="217"/>
      <c r="R673" s="217"/>
      <c r="S673" s="217"/>
      <c r="T673" s="218"/>
      <c r="AT673" s="219" t="s">
        <v>205</v>
      </c>
      <c r="AU673" s="219" t="s">
        <v>82</v>
      </c>
      <c r="AV673" s="14" t="s">
        <v>82</v>
      </c>
      <c r="AW673" s="14" t="s">
        <v>33</v>
      </c>
      <c r="AX673" s="14" t="s">
        <v>72</v>
      </c>
      <c r="AY673" s="219" t="s">
        <v>171</v>
      </c>
    </row>
    <row r="674" spans="1:65" s="14" customFormat="1" ht="10.199999999999999">
      <c r="B674" s="209"/>
      <c r="C674" s="210"/>
      <c r="D674" s="200" t="s">
        <v>205</v>
      </c>
      <c r="E674" s="211" t="s">
        <v>19</v>
      </c>
      <c r="F674" s="212" t="s">
        <v>1127</v>
      </c>
      <c r="G674" s="210"/>
      <c r="H674" s="213">
        <v>80.5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205</v>
      </c>
      <c r="AU674" s="219" t="s">
        <v>82</v>
      </c>
      <c r="AV674" s="14" t="s">
        <v>82</v>
      </c>
      <c r="AW674" s="14" t="s">
        <v>33</v>
      </c>
      <c r="AX674" s="14" t="s">
        <v>72</v>
      </c>
      <c r="AY674" s="219" t="s">
        <v>171</v>
      </c>
    </row>
    <row r="675" spans="1:65" s="15" customFormat="1" ht="10.199999999999999">
      <c r="B675" s="220"/>
      <c r="C675" s="221"/>
      <c r="D675" s="200" t="s">
        <v>205</v>
      </c>
      <c r="E675" s="222" t="s">
        <v>19</v>
      </c>
      <c r="F675" s="223" t="s">
        <v>208</v>
      </c>
      <c r="G675" s="221"/>
      <c r="H675" s="224">
        <v>252.5</v>
      </c>
      <c r="I675" s="225"/>
      <c r="J675" s="221"/>
      <c r="K675" s="221"/>
      <c r="L675" s="226"/>
      <c r="M675" s="227"/>
      <c r="N675" s="228"/>
      <c r="O675" s="228"/>
      <c r="P675" s="228"/>
      <c r="Q675" s="228"/>
      <c r="R675" s="228"/>
      <c r="S675" s="228"/>
      <c r="T675" s="229"/>
      <c r="AT675" s="230" t="s">
        <v>205</v>
      </c>
      <c r="AU675" s="230" t="s">
        <v>82</v>
      </c>
      <c r="AV675" s="15" t="s">
        <v>177</v>
      </c>
      <c r="AW675" s="15" t="s">
        <v>33</v>
      </c>
      <c r="AX675" s="15" t="s">
        <v>80</v>
      </c>
      <c r="AY675" s="230" t="s">
        <v>171</v>
      </c>
    </row>
    <row r="676" spans="1:65" s="2" customFormat="1" ht="37.799999999999997" customHeight="1">
      <c r="A676" s="35"/>
      <c r="B676" s="36"/>
      <c r="C676" s="180" t="s">
        <v>1128</v>
      </c>
      <c r="D676" s="180" t="s">
        <v>173</v>
      </c>
      <c r="E676" s="181" t="s">
        <v>1114</v>
      </c>
      <c r="F676" s="182" t="s">
        <v>1115</v>
      </c>
      <c r="G676" s="183" t="s">
        <v>376</v>
      </c>
      <c r="H676" s="184">
        <v>43</v>
      </c>
      <c r="I676" s="185"/>
      <c r="J676" s="186">
        <f>ROUND(I676*H676,2)</f>
        <v>0</v>
      </c>
      <c r="K676" s="182" t="s">
        <v>190</v>
      </c>
      <c r="L676" s="40"/>
      <c r="M676" s="187" t="s">
        <v>19</v>
      </c>
      <c r="N676" s="188" t="s">
        <v>43</v>
      </c>
      <c r="O676" s="65"/>
      <c r="P676" s="189">
        <f>O676*H676</f>
        <v>0</v>
      </c>
      <c r="Q676" s="189">
        <v>0</v>
      </c>
      <c r="R676" s="189">
        <f>Q676*H676</f>
        <v>0</v>
      </c>
      <c r="S676" s="189">
        <v>0</v>
      </c>
      <c r="T676" s="190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91" t="s">
        <v>260</v>
      </c>
      <c r="AT676" s="191" t="s">
        <v>173</v>
      </c>
      <c r="AU676" s="191" t="s">
        <v>82</v>
      </c>
      <c r="AY676" s="18" t="s">
        <v>171</v>
      </c>
      <c r="BE676" s="192">
        <f>IF(N676="základní",J676,0)</f>
        <v>0</v>
      </c>
      <c r="BF676" s="192">
        <f>IF(N676="snížená",J676,0)</f>
        <v>0</v>
      </c>
      <c r="BG676" s="192">
        <f>IF(N676="zákl. přenesená",J676,0)</f>
        <v>0</v>
      </c>
      <c r="BH676" s="192">
        <f>IF(N676="sníž. přenesená",J676,0)</f>
        <v>0</v>
      </c>
      <c r="BI676" s="192">
        <f>IF(N676="nulová",J676,0)</f>
        <v>0</v>
      </c>
      <c r="BJ676" s="18" t="s">
        <v>80</v>
      </c>
      <c r="BK676" s="192">
        <f>ROUND(I676*H676,2)</f>
        <v>0</v>
      </c>
      <c r="BL676" s="18" t="s">
        <v>260</v>
      </c>
      <c r="BM676" s="191" t="s">
        <v>1129</v>
      </c>
    </row>
    <row r="677" spans="1:65" s="2" customFormat="1" ht="10.199999999999999">
      <c r="A677" s="35"/>
      <c r="B677" s="36"/>
      <c r="C677" s="37"/>
      <c r="D677" s="193" t="s">
        <v>192</v>
      </c>
      <c r="E677" s="37"/>
      <c r="F677" s="194" t="s">
        <v>1117</v>
      </c>
      <c r="G677" s="37"/>
      <c r="H677" s="37"/>
      <c r="I677" s="195"/>
      <c r="J677" s="37"/>
      <c r="K677" s="37"/>
      <c r="L677" s="40"/>
      <c r="M677" s="196"/>
      <c r="N677" s="197"/>
      <c r="O677" s="65"/>
      <c r="P677" s="65"/>
      <c r="Q677" s="65"/>
      <c r="R677" s="65"/>
      <c r="S677" s="65"/>
      <c r="T677" s="66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192</v>
      </c>
      <c r="AU677" s="18" t="s">
        <v>82</v>
      </c>
    </row>
    <row r="678" spans="1:65" s="2" customFormat="1" ht="19.2">
      <c r="A678" s="35"/>
      <c r="B678" s="36"/>
      <c r="C678" s="37"/>
      <c r="D678" s="200" t="s">
        <v>233</v>
      </c>
      <c r="E678" s="37"/>
      <c r="F678" s="231" t="s">
        <v>1130</v>
      </c>
      <c r="G678" s="37"/>
      <c r="H678" s="37"/>
      <c r="I678" s="195"/>
      <c r="J678" s="37"/>
      <c r="K678" s="37"/>
      <c r="L678" s="40"/>
      <c r="M678" s="196"/>
      <c r="N678" s="197"/>
      <c r="O678" s="65"/>
      <c r="P678" s="65"/>
      <c r="Q678" s="65"/>
      <c r="R678" s="65"/>
      <c r="S678" s="65"/>
      <c r="T678" s="66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233</v>
      </c>
      <c r="AU678" s="18" t="s">
        <v>82</v>
      </c>
    </row>
    <row r="679" spans="1:65" s="13" customFormat="1" ht="10.199999999999999">
      <c r="B679" s="198"/>
      <c r="C679" s="199"/>
      <c r="D679" s="200" t="s">
        <v>205</v>
      </c>
      <c r="E679" s="201" t="s">
        <v>19</v>
      </c>
      <c r="F679" s="202" t="s">
        <v>1131</v>
      </c>
      <c r="G679" s="199"/>
      <c r="H679" s="201" t="s">
        <v>19</v>
      </c>
      <c r="I679" s="203"/>
      <c r="J679" s="199"/>
      <c r="K679" s="199"/>
      <c r="L679" s="204"/>
      <c r="M679" s="205"/>
      <c r="N679" s="206"/>
      <c r="O679" s="206"/>
      <c r="P679" s="206"/>
      <c r="Q679" s="206"/>
      <c r="R679" s="206"/>
      <c r="S679" s="206"/>
      <c r="T679" s="207"/>
      <c r="AT679" s="208" t="s">
        <v>205</v>
      </c>
      <c r="AU679" s="208" t="s">
        <v>82</v>
      </c>
      <c r="AV679" s="13" t="s">
        <v>80</v>
      </c>
      <c r="AW679" s="13" t="s">
        <v>33</v>
      </c>
      <c r="AX679" s="13" t="s">
        <v>72</v>
      </c>
      <c r="AY679" s="208" t="s">
        <v>171</v>
      </c>
    </row>
    <row r="680" spans="1:65" s="14" customFormat="1" ht="10.199999999999999">
      <c r="B680" s="209"/>
      <c r="C680" s="210"/>
      <c r="D680" s="200" t="s">
        <v>205</v>
      </c>
      <c r="E680" s="211" t="s">
        <v>19</v>
      </c>
      <c r="F680" s="212" t="s">
        <v>1132</v>
      </c>
      <c r="G680" s="210"/>
      <c r="H680" s="213">
        <v>43</v>
      </c>
      <c r="I680" s="214"/>
      <c r="J680" s="210"/>
      <c r="K680" s="210"/>
      <c r="L680" s="215"/>
      <c r="M680" s="216"/>
      <c r="N680" s="217"/>
      <c r="O680" s="217"/>
      <c r="P680" s="217"/>
      <c r="Q680" s="217"/>
      <c r="R680" s="217"/>
      <c r="S680" s="217"/>
      <c r="T680" s="218"/>
      <c r="AT680" s="219" t="s">
        <v>205</v>
      </c>
      <c r="AU680" s="219" t="s">
        <v>82</v>
      </c>
      <c r="AV680" s="14" t="s">
        <v>82</v>
      </c>
      <c r="AW680" s="14" t="s">
        <v>33</v>
      </c>
      <c r="AX680" s="14" t="s">
        <v>72</v>
      </c>
      <c r="AY680" s="219" t="s">
        <v>171</v>
      </c>
    </row>
    <row r="681" spans="1:65" s="15" customFormat="1" ht="10.199999999999999">
      <c r="B681" s="220"/>
      <c r="C681" s="221"/>
      <c r="D681" s="200" t="s">
        <v>205</v>
      </c>
      <c r="E681" s="222" t="s">
        <v>19</v>
      </c>
      <c r="F681" s="223" t="s">
        <v>208</v>
      </c>
      <c r="G681" s="221"/>
      <c r="H681" s="224">
        <v>43</v>
      </c>
      <c r="I681" s="225"/>
      <c r="J681" s="221"/>
      <c r="K681" s="221"/>
      <c r="L681" s="226"/>
      <c r="M681" s="227"/>
      <c r="N681" s="228"/>
      <c r="O681" s="228"/>
      <c r="P681" s="228"/>
      <c r="Q681" s="228"/>
      <c r="R681" s="228"/>
      <c r="S681" s="228"/>
      <c r="T681" s="229"/>
      <c r="AT681" s="230" t="s">
        <v>205</v>
      </c>
      <c r="AU681" s="230" t="s">
        <v>82</v>
      </c>
      <c r="AV681" s="15" t="s">
        <v>177</v>
      </c>
      <c r="AW681" s="15" t="s">
        <v>33</v>
      </c>
      <c r="AX681" s="15" t="s">
        <v>80</v>
      </c>
      <c r="AY681" s="230" t="s">
        <v>171</v>
      </c>
    </row>
    <row r="682" spans="1:65" s="2" customFormat="1" ht="37.799999999999997" customHeight="1">
      <c r="A682" s="35"/>
      <c r="B682" s="36"/>
      <c r="C682" s="180" t="s">
        <v>1133</v>
      </c>
      <c r="D682" s="180" t="s">
        <v>173</v>
      </c>
      <c r="E682" s="181" t="s">
        <v>1114</v>
      </c>
      <c r="F682" s="182" t="s">
        <v>1115</v>
      </c>
      <c r="G682" s="183" t="s">
        <v>376</v>
      </c>
      <c r="H682" s="184">
        <v>31.2</v>
      </c>
      <c r="I682" s="185"/>
      <c r="J682" s="186">
        <f>ROUND(I682*H682,2)</f>
        <v>0</v>
      </c>
      <c r="K682" s="182" t="s">
        <v>190</v>
      </c>
      <c r="L682" s="40"/>
      <c r="M682" s="187" t="s">
        <v>19</v>
      </c>
      <c r="N682" s="188" t="s">
        <v>43</v>
      </c>
      <c r="O682" s="65"/>
      <c r="P682" s="189">
        <f>O682*H682</f>
        <v>0</v>
      </c>
      <c r="Q682" s="189">
        <v>0</v>
      </c>
      <c r="R682" s="189">
        <f>Q682*H682</f>
        <v>0</v>
      </c>
      <c r="S682" s="189">
        <v>0</v>
      </c>
      <c r="T682" s="190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191" t="s">
        <v>260</v>
      </c>
      <c r="AT682" s="191" t="s">
        <v>173</v>
      </c>
      <c r="AU682" s="191" t="s">
        <v>82</v>
      </c>
      <c r="AY682" s="18" t="s">
        <v>171</v>
      </c>
      <c r="BE682" s="192">
        <f>IF(N682="základní",J682,0)</f>
        <v>0</v>
      </c>
      <c r="BF682" s="192">
        <f>IF(N682="snížená",J682,0)</f>
        <v>0</v>
      </c>
      <c r="BG682" s="192">
        <f>IF(N682="zákl. přenesená",J682,0)</f>
        <v>0</v>
      </c>
      <c r="BH682" s="192">
        <f>IF(N682="sníž. přenesená",J682,0)</f>
        <v>0</v>
      </c>
      <c r="BI682" s="192">
        <f>IF(N682="nulová",J682,0)</f>
        <v>0</v>
      </c>
      <c r="BJ682" s="18" t="s">
        <v>80</v>
      </c>
      <c r="BK682" s="192">
        <f>ROUND(I682*H682,2)</f>
        <v>0</v>
      </c>
      <c r="BL682" s="18" t="s">
        <v>260</v>
      </c>
      <c r="BM682" s="191" t="s">
        <v>1134</v>
      </c>
    </row>
    <row r="683" spans="1:65" s="2" customFormat="1" ht="10.199999999999999">
      <c r="A683" s="35"/>
      <c r="B683" s="36"/>
      <c r="C683" s="37"/>
      <c r="D683" s="193" t="s">
        <v>192</v>
      </c>
      <c r="E683" s="37"/>
      <c r="F683" s="194" t="s">
        <v>1117</v>
      </c>
      <c r="G683" s="37"/>
      <c r="H683" s="37"/>
      <c r="I683" s="195"/>
      <c r="J683" s="37"/>
      <c r="K683" s="37"/>
      <c r="L683" s="40"/>
      <c r="M683" s="196"/>
      <c r="N683" s="197"/>
      <c r="O683" s="65"/>
      <c r="P683" s="65"/>
      <c r="Q683" s="65"/>
      <c r="R683" s="65"/>
      <c r="S683" s="65"/>
      <c r="T683" s="66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192</v>
      </c>
      <c r="AU683" s="18" t="s">
        <v>82</v>
      </c>
    </row>
    <row r="684" spans="1:65" s="2" customFormat="1" ht="19.2">
      <c r="A684" s="35"/>
      <c r="B684" s="36"/>
      <c r="C684" s="37"/>
      <c r="D684" s="200" t="s">
        <v>233</v>
      </c>
      <c r="E684" s="37"/>
      <c r="F684" s="231" t="s">
        <v>1135</v>
      </c>
      <c r="G684" s="37"/>
      <c r="H684" s="37"/>
      <c r="I684" s="195"/>
      <c r="J684" s="37"/>
      <c r="K684" s="37"/>
      <c r="L684" s="40"/>
      <c r="M684" s="196"/>
      <c r="N684" s="197"/>
      <c r="O684" s="65"/>
      <c r="P684" s="65"/>
      <c r="Q684" s="65"/>
      <c r="R684" s="65"/>
      <c r="S684" s="65"/>
      <c r="T684" s="66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233</v>
      </c>
      <c r="AU684" s="18" t="s">
        <v>82</v>
      </c>
    </row>
    <row r="685" spans="1:65" s="13" customFormat="1" ht="10.199999999999999">
      <c r="B685" s="198"/>
      <c r="C685" s="199"/>
      <c r="D685" s="200" t="s">
        <v>205</v>
      </c>
      <c r="E685" s="201" t="s">
        <v>19</v>
      </c>
      <c r="F685" s="202" t="s">
        <v>1136</v>
      </c>
      <c r="G685" s="199"/>
      <c r="H685" s="201" t="s">
        <v>19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205</v>
      </c>
      <c r="AU685" s="208" t="s">
        <v>82</v>
      </c>
      <c r="AV685" s="13" t="s">
        <v>80</v>
      </c>
      <c r="AW685" s="13" t="s">
        <v>33</v>
      </c>
      <c r="AX685" s="13" t="s">
        <v>72</v>
      </c>
      <c r="AY685" s="208" t="s">
        <v>171</v>
      </c>
    </row>
    <row r="686" spans="1:65" s="14" customFormat="1" ht="10.199999999999999">
      <c r="B686" s="209"/>
      <c r="C686" s="210"/>
      <c r="D686" s="200" t="s">
        <v>205</v>
      </c>
      <c r="E686" s="211" t="s">
        <v>19</v>
      </c>
      <c r="F686" s="212" t="s">
        <v>1137</v>
      </c>
      <c r="G686" s="210"/>
      <c r="H686" s="213">
        <v>10.199999999999999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205</v>
      </c>
      <c r="AU686" s="219" t="s">
        <v>82</v>
      </c>
      <c r="AV686" s="14" t="s">
        <v>82</v>
      </c>
      <c r="AW686" s="14" t="s">
        <v>33</v>
      </c>
      <c r="AX686" s="14" t="s">
        <v>72</v>
      </c>
      <c r="AY686" s="219" t="s">
        <v>171</v>
      </c>
    </row>
    <row r="687" spans="1:65" s="14" customFormat="1" ht="10.199999999999999">
      <c r="B687" s="209"/>
      <c r="C687" s="210"/>
      <c r="D687" s="200" t="s">
        <v>205</v>
      </c>
      <c r="E687" s="211" t="s">
        <v>19</v>
      </c>
      <c r="F687" s="212" t="s">
        <v>1138</v>
      </c>
      <c r="G687" s="210"/>
      <c r="H687" s="213">
        <v>21</v>
      </c>
      <c r="I687" s="214"/>
      <c r="J687" s="210"/>
      <c r="K687" s="210"/>
      <c r="L687" s="215"/>
      <c r="M687" s="216"/>
      <c r="N687" s="217"/>
      <c r="O687" s="217"/>
      <c r="P687" s="217"/>
      <c r="Q687" s="217"/>
      <c r="R687" s="217"/>
      <c r="S687" s="217"/>
      <c r="T687" s="218"/>
      <c r="AT687" s="219" t="s">
        <v>205</v>
      </c>
      <c r="AU687" s="219" t="s">
        <v>82</v>
      </c>
      <c r="AV687" s="14" t="s">
        <v>82</v>
      </c>
      <c r="AW687" s="14" t="s">
        <v>33</v>
      </c>
      <c r="AX687" s="14" t="s">
        <v>72</v>
      </c>
      <c r="AY687" s="219" t="s">
        <v>171</v>
      </c>
    </row>
    <row r="688" spans="1:65" s="15" customFormat="1" ht="10.199999999999999">
      <c r="B688" s="220"/>
      <c r="C688" s="221"/>
      <c r="D688" s="200" t="s">
        <v>205</v>
      </c>
      <c r="E688" s="222" t="s">
        <v>19</v>
      </c>
      <c r="F688" s="223" t="s">
        <v>208</v>
      </c>
      <c r="G688" s="221"/>
      <c r="H688" s="224">
        <v>31.2</v>
      </c>
      <c r="I688" s="225"/>
      <c r="J688" s="221"/>
      <c r="K688" s="221"/>
      <c r="L688" s="226"/>
      <c r="M688" s="227"/>
      <c r="N688" s="228"/>
      <c r="O688" s="228"/>
      <c r="P688" s="228"/>
      <c r="Q688" s="228"/>
      <c r="R688" s="228"/>
      <c r="S688" s="228"/>
      <c r="T688" s="229"/>
      <c r="AT688" s="230" t="s">
        <v>205</v>
      </c>
      <c r="AU688" s="230" t="s">
        <v>82</v>
      </c>
      <c r="AV688" s="15" t="s">
        <v>177</v>
      </c>
      <c r="AW688" s="15" t="s">
        <v>33</v>
      </c>
      <c r="AX688" s="15" t="s">
        <v>80</v>
      </c>
      <c r="AY688" s="230" t="s">
        <v>171</v>
      </c>
    </row>
    <row r="689" spans="1:65" s="2" customFormat="1" ht="37.799999999999997" customHeight="1">
      <c r="A689" s="35"/>
      <c r="B689" s="36"/>
      <c r="C689" s="180" t="s">
        <v>1139</v>
      </c>
      <c r="D689" s="180" t="s">
        <v>173</v>
      </c>
      <c r="E689" s="181" t="s">
        <v>1140</v>
      </c>
      <c r="F689" s="182" t="s">
        <v>1141</v>
      </c>
      <c r="G689" s="183" t="s">
        <v>376</v>
      </c>
      <c r="H689" s="184">
        <v>42</v>
      </c>
      <c r="I689" s="185"/>
      <c r="J689" s="186">
        <f>ROUND(I689*H689,2)</f>
        <v>0</v>
      </c>
      <c r="K689" s="182" t="s">
        <v>190</v>
      </c>
      <c r="L689" s="40"/>
      <c r="M689" s="187" t="s">
        <v>19</v>
      </c>
      <c r="N689" s="188" t="s">
        <v>43</v>
      </c>
      <c r="O689" s="65"/>
      <c r="P689" s="189">
        <f>O689*H689</f>
        <v>0</v>
      </c>
      <c r="Q689" s="189">
        <v>0</v>
      </c>
      <c r="R689" s="189">
        <f>Q689*H689</f>
        <v>0</v>
      </c>
      <c r="S689" s="189">
        <v>0</v>
      </c>
      <c r="T689" s="190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91" t="s">
        <v>260</v>
      </c>
      <c r="AT689" s="191" t="s">
        <v>173</v>
      </c>
      <c r="AU689" s="191" t="s">
        <v>82</v>
      </c>
      <c r="AY689" s="18" t="s">
        <v>171</v>
      </c>
      <c r="BE689" s="192">
        <f>IF(N689="základní",J689,0)</f>
        <v>0</v>
      </c>
      <c r="BF689" s="192">
        <f>IF(N689="snížená",J689,0)</f>
        <v>0</v>
      </c>
      <c r="BG689" s="192">
        <f>IF(N689="zákl. přenesená",J689,0)</f>
        <v>0</v>
      </c>
      <c r="BH689" s="192">
        <f>IF(N689="sníž. přenesená",J689,0)</f>
        <v>0</v>
      </c>
      <c r="BI689" s="192">
        <f>IF(N689="nulová",J689,0)</f>
        <v>0</v>
      </c>
      <c r="BJ689" s="18" t="s">
        <v>80</v>
      </c>
      <c r="BK689" s="192">
        <f>ROUND(I689*H689,2)</f>
        <v>0</v>
      </c>
      <c r="BL689" s="18" t="s">
        <v>260</v>
      </c>
      <c r="BM689" s="191" t="s">
        <v>1142</v>
      </c>
    </row>
    <row r="690" spans="1:65" s="2" customFormat="1" ht="10.199999999999999">
      <c r="A690" s="35"/>
      <c r="B690" s="36"/>
      <c r="C690" s="37"/>
      <c r="D690" s="193" t="s">
        <v>192</v>
      </c>
      <c r="E690" s="37"/>
      <c r="F690" s="194" t="s">
        <v>1143</v>
      </c>
      <c r="G690" s="37"/>
      <c r="H690" s="37"/>
      <c r="I690" s="195"/>
      <c r="J690" s="37"/>
      <c r="K690" s="37"/>
      <c r="L690" s="40"/>
      <c r="M690" s="196"/>
      <c r="N690" s="197"/>
      <c r="O690" s="65"/>
      <c r="P690" s="65"/>
      <c r="Q690" s="65"/>
      <c r="R690" s="65"/>
      <c r="S690" s="65"/>
      <c r="T690" s="66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8" t="s">
        <v>192</v>
      </c>
      <c r="AU690" s="18" t="s">
        <v>82</v>
      </c>
    </row>
    <row r="691" spans="1:65" s="2" customFormat="1" ht="19.2">
      <c r="A691" s="35"/>
      <c r="B691" s="36"/>
      <c r="C691" s="37"/>
      <c r="D691" s="200" t="s">
        <v>233</v>
      </c>
      <c r="E691" s="37"/>
      <c r="F691" s="231" t="s">
        <v>1144</v>
      </c>
      <c r="G691" s="37"/>
      <c r="H691" s="37"/>
      <c r="I691" s="195"/>
      <c r="J691" s="37"/>
      <c r="K691" s="37"/>
      <c r="L691" s="40"/>
      <c r="M691" s="196"/>
      <c r="N691" s="197"/>
      <c r="O691" s="65"/>
      <c r="P691" s="65"/>
      <c r="Q691" s="65"/>
      <c r="R691" s="65"/>
      <c r="S691" s="65"/>
      <c r="T691" s="66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233</v>
      </c>
      <c r="AU691" s="18" t="s">
        <v>82</v>
      </c>
    </row>
    <row r="692" spans="1:65" s="13" customFormat="1" ht="10.199999999999999">
      <c r="B692" s="198"/>
      <c r="C692" s="199"/>
      <c r="D692" s="200" t="s">
        <v>205</v>
      </c>
      <c r="E692" s="201" t="s">
        <v>19</v>
      </c>
      <c r="F692" s="202" t="s">
        <v>1145</v>
      </c>
      <c r="G692" s="199"/>
      <c r="H692" s="201" t="s">
        <v>19</v>
      </c>
      <c r="I692" s="203"/>
      <c r="J692" s="199"/>
      <c r="K692" s="199"/>
      <c r="L692" s="204"/>
      <c r="M692" s="205"/>
      <c r="N692" s="206"/>
      <c r="O692" s="206"/>
      <c r="P692" s="206"/>
      <c r="Q692" s="206"/>
      <c r="R692" s="206"/>
      <c r="S692" s="206"/>
      <c r="T692" s="207"/>
      <c r="AT692" s="208" t="s">
        <v>205</v>
      </c>
      <c r="AU692" s="208" t="s">
        <v>82</v>
      </c>
      <c r="AV692" s="13" t="s">
        <v>80</v>
      </c>
      <c r="AW692" s="13" t="s">
        <v>33</v>
      </c>
      <c r="AX692" s="13" t="s">
        <v>72</v>
      </c>
      <c r="AY692" s="208" t="s">
        <v>171</v>
      </c>
    </row>
    <row r="693" spans="1:65" s="14" customFormat="1" ht="10.199999999999999">
      <c r="B693" s="209"/>
      <c r="C693" s="210"/>
      <c r="D693" s="200" t="s">
        <v>205</v>
      </c>
      <c r="E693" s="211" t="s">
        <v>19</v>
      </c>
      <c r="F693" s="212" t="s">
        <v>1146</v>
      </c>
      <c r="G693" s="210"/>
      <c r="H693" s="213">
        <v>42</v>
      </c>
      <c r="I693" s="214"/>
      <c r="J693" s="210"/>
      <c r="K693" s="210"/>
      <c r="L693" s="215"/>
      <c r="M693" s="216"/>
      <c r="N693" s="217"/>
      <c r="O693" s="217"/>
      <c r="P693" s="217"/>
      <c r="Q693" s="217"/>
      <c r="R693" s="217"/>
      <c r="S693" s="217"/>
      <c r="T693" s="218"/>
      <c r="AT693" s="219" t="s">
        <v>205</v>
      </c>
      <c r="AU693" s="219" t="s">
        <v>82</v>
      </c>
      <c r="AV693" s="14" t="s">
        <v>82</v>
      </c>
      <c r="AW693" s="14" t="s">
        <v>33</v>
      </c>
      <c r="AX693" s="14" t="s">
        <v>72</v>
      </c>
      <c r="AY693" s="219" t="s">
        <v>171</v>
      </c>
    </row>
    <row r="694" spans="1:65" s="15" customFormat="1" ht="10.199999999999999">
      <c r="B694" s="220"/>
      <c r="C694" s="221"/>
      <c r="D694" s="200" t="s">
        <v>205</v>
      </c>
      <c r="E694" s="222" t="s">
        <v>19</v>
      </c>
      <c r="F694" s="223" t="s">
        <v>208</v>
      </c>
      <c r="G694" s="221"/>
      <c r="H694" s="224">
        <v>42</v>
      </c>
      <c r="I694" s="225"/>
      <c r="J694" s="221"/>
      <c r="K694" s="221"/>
      <c r="L694" s="226"/>
      <c r="M694" s="227"/>
      <c r="N694" s="228"/>
      <c r="O694" s="228"/>
      <c r="P694" s="228"/>
      <c r="Q694" s="228"/>
      <c r="R694" s="228"/>
      <c r="S694" s="228"/>
      <c r="T694" s="229"/>
      <c r="AT694" s="230" t="s">
        <v>205</v>
      </c>
      <c r="AU694" s="230" t="s">
        <v>82</v>
      </c>
      <c r="AV694" s="15" t="s">
        <v>177</v>
      </c>
      <c r="AW694" s="15" t="s">
        <v>33</v>
      </c>
      <c r="AX694" s="15" t="s">
        <v>80</v>
      </c>
      <c r="AY694" s="230" t="s">
        <v>171</v>
      </c>
    </row>
    <row r="695" spans="1:65" s="2" customFormat="1" ht="37.799999999999997" customHeight="1">
      <c r="A695" s="35"/>
      <c r="B695" s="36"/>
      <c r="C695" s="180" t="s">
        <v>1147</v>
      </c>
      <c r="D695" s="180" t="s">
        <v>173</v>
      </c>
      <c r="E695" s="181" t="s">
        <v>1148</v>
      </c>
      <c r="F695" s="182" t="s">
        <v>1149</v>
      </c>
      <c r="G695" s="183" t="s">
        <v>376</v>
      </c>
      <c r="H695" s="184">
        <v>5.6</v>
      </c>
      <c r="I695" s="185"/>
      <c r="J695" s="186">
        <f>ROUND(I695*H695,2)</f>
        <v>0</v>
      </c>
      <c r="K695" s="182" t="s">
        <v>190</v>
      </c>
      <c r="L695" s="40"/>
      <c r="M695" s="187" t="s">
        <v>19</v>
      </c>
      <c r="N695" s="188" t="s">
        <v>43</v>
      </c>
      <c r="O695" s="65"/>
      <c r="P695" s="189">
        <f>O695*H695</f>
        <v>0</v>
      </c>
      <c r="Q695" s="189">
        <v>0</v>
      </c>
      <c r="R695" s="189">
        <f>Q695*H695</f>
        <v>0</v>
      </c>
      <c r="S695" s="189">
        <v>0</v>
      </c>
      <c r="T695" s="190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91" t="s">
        <v>260</v>
      </c>
      <c r="AT695" s="191" t="s">
        <v>173</v>
      </c>
      <c r="AU695" s="191" t="s">
        <v>82</v>
      </c>
      <c r="AY695" s="18" t="s">
        <v>171</v>
      </c>
      <c r="BE695" s="192">
        <f>IF(N695="základní",J695,0)</f>
        <v>0</v>
      </c>
      <c r="BF695" s="192">
        <f>IF(N695="snížená",J695,0)</f>
        <v>0</v>
      </c>
      <c r="BG695" s="192">
        <f>IF(N695="zákl. přenesená",J695,0)</f>
        <v>0</v>
      </c>
      <c r="BH695" s="192">
        <f>IF(N695="sníž. přenesená",J695,0)</f>
        <v>0</v>
      </c>
      <c r="BI695" s="192">
        <f>IF(N695="nulová",J695,0)</f>
        <v>0</v>
      </c>
      <c r="BJ695" s="18" t="s">
        <v>80</v>
      </c>
      <c r="BK695" s="192">
        <f>ROUND(I695*H695,2)</f>
        <v>0</v>
      </c>
      <c r="BL695" s="18" t="s">
        <v>260</v>
      </c>
      <c r="BM695" s="191" t="s">
        <v>1150</v>
      </c>
    </row>
    <row r="696" spans="1:65" s="2" customFormat="1" ht="10.199999999999999">
      <c r="A696" s="35"/>
      <c r="B696" s="36"/>
      <c r="C696" s="37"/>
      <c r="D696" s="193" t="s">
        <v>192</v>
      </c>
      <c r="E696" s="37"/>
      <c r="F696" s="194" t="s">
        <v>1151</v>
      </c>
      <c r="G696" s="37"/>
      <c r="H696" s="37"/>
      <c r="I696" s="195"/>
      <c r="J696" s="37"/>
      <c r="K696" s="37"/>
      <c r="L696" s="40"/>
      <c r="M696" s="196"/>
      <c r="N696" s="197"/>
      <c r="O696" s="65"/>
      <c r="P696" s="65"/>
      <c r="Q696" s="65"/>
      <c r="R696" s="65"/>
      <c r="S696" s="65"/>
      <c r="T696" s="66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8" t="s">
        <v>192</v>
      </c>
      <c r="AU696" s="18" t="s">
        <v>82</v>
      </c>
    </row>
    <row r="697" spans="1:65" s="2" customFormat="1" ht="19.2">
      <c r="A697" s="35"/>
      <c r="B697" s="36"/>
      <c r="C697" s="37"/>
      <c r="D697" s="200" t="s">
        <v>233</v>
      </c>
      <c r="E697" s="37"/>
      <c r="F697" s="231" t="s">
        <v>1152</v>
      </c>
      <c r="G697" s="37"/>
      <c r="H697" s="37"/>
      <c r="I697" s="195"/>
      <c r="J697" s="37"/>
      <c r="K697" s="37"/>
      <c r="L697" s="40"/>
      <c r="M697" s="196"/>
      <c r="N697" s="197"/>
      <c r="O697" s="65"/>
      <c r="P697" s="65"/>
      <c r="Q697" s="65"/>
      <c r="R697" s="65"/>
      <c r="S697" s="65"/>
      <c r="T697" s="66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T697" s="18" t="s">
        <v>233</v>
      </c>
      <c r="AU697" s="18" t="s">
        <v>82</v>
      </c>
    </row>
    <row r="698" spans="1:65" s="13" customFormat="1" ht="10.199999999999999">
      <c r="B698" s="198"/>
      <c r="C698" s="199"/>
      <c r="D698" s="200" t="s">
        <v>205</v>
      </c>
      <c r="E698" s="201" t="s">
        <v>19</v>
      </c>
      <c r="F698" s="202" t="s">
        <v>1153</v>
      </c>
      <c r="G698" s="199"/>
      <c r="H698" s="201" t="s">
        <v>19</v>
      </c>
      <c r="I698" s="203"/>
      <c r="J698" s="199"/>
      <c r="K698" s="199"/>
      <c r="L698" s="204"/>
      <c r="M698" s="205"/>
      <c r="N698" s="206"/>
      <c r="O698" s="206"/>
      <c r="P698" s="206"/>
      <c r="Q698" s="206"/>
      <c r="R698" s="206"/>
      <c r="S698" s="206"/>
      <c r="T698" s="207"/>
      <c r="AT698" s="208" t="s">
        <v>205</v>
      </c>
      <c r="AU698" s="208" t="s">
        <v>82</v>
      </c>
      <c r="AV698" s="13" t="s">
        <v>80</v>
      </c>
      <c r="AW698" s="13" t="s">
        <v>33</v>
      </c>
      <c r="AX698" s="13" t="s">
        <v>72</v>
      </c>
      <c r="AY698" s="208" t="s">
        <v>171</v>
      </c>
    </row>
    <row r="699" spans="1:65" s="14" customFormat="1" ht="10.199999999999999">
      <c r="B699" s="209"/>
      <c r="C699" s="210"/>
      <c r="D699" s="200" t="s">
        <v>205</v>
      </c>
      <c r="E699" s="211" t="s">
        <v>19</v>
      </c>
      <c r="F699" s="212" t="s">
        <v>1154</v>
      </c>
      <c r="G699" s="210"/>
      <c r="H699" s="213">
        <v>4</v>
      </c>
      <c r="I699" s="214"/>
      <c r="J699" s="210"/>
      <c r="K699" s="210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205</v>
      </c>
      <c r="AU699" s="219" t="s">
        <v>82</v>
      </c>
      <c r="AV699" s="14" t="s">
        <v>82</v>
      </c>
      <c r="AW699" s="14" t="s">
        <v>33</v>
      </c>
      <c r="AX699" s="14" t="s">
        <v>72</v>
      </c>
      <c r="AY699" s="219" t="s">
        <v>171</v>
      </c>
    </row>
    <row r="700" spans="1:65" s="13" customFormat="1" ht="10.199999999999999">
      <c r="B700" s="198"/>
      <c r="C700" s="199"/>
      <c r="D700" s="200" t="s">
        <v>205</v>
      </c>
      <c r="E700" s="201" t="s">
        <v>19</v>
      </c>
      <c r="F700" s="202" t="s">
        <v>1155</v>
      </c>
      <c r="G700" s="199"/>
      <c r="H700" s="201" t="s">
        <v>19</v>
      </c>
      <c r="I700" s="203"/>
      <c r="J700" s="199"/>
      <c r="K700" s="199"/>
      <c r="L700" s="204"/>
      <c r="M700" s="205"/>
      <c r="N700" s="206"/>
      <c r="O700" s="206"/>
      <c r="P700" s="206"/>
      <c r="Q700" s="206"/>
      <c r="R700" s="206"/>
      <c r="S700" s="206"/>
      <c r="T700" s="207"/>
      <c r="AT700" s="208" t="s">
        <v>205</v>
      </c>
      <c r="AU700" s="208" t="s">
        <v>82</v>
      </c>
      <c r="AV700" s="13" t="s">
        <v>80</v>
      </c>
      <c r="AW700" s="13" t="s">
        <v>33</v>
      </c>
      <c r="AX700" s="13" t="s">
        <v>72</v>
      </c>
      <c r="AY700" s="208" t="s">
        <v>171</v>
      </c>
    </row>
    <row r="701" spans="1:65" s="14" customFormat="1" ht="10.199999999999999">
      <c r="B701" s="209"/>
      <c r="C701" s="210"/>
      <c r="D701" s="200" t="s">
        <v>205</v>
      </c>
      <c r="E701" s="211" t="s">
        <v>19</v>
      </c>
      <c r="F701" s="212" t="s">
        <v>1156</v>
      </c>
      <c r="G701" s="210"/>
      <c r="H701" s="213">
        <v>1.6</v>
      </c>
      <c r="I701" s="214"/>
      <c r="J701" s="210"/>
      <c r="K701" s="210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205</v>
      </c>
      <c r="AU701" s="219" t="s">
        <v>82</v>
      </c>
      <c r="AV701" s="14" t="s">
        <v>82</v>
      </c>
      <c r="AW701" s="14" t="s">
        <v>33</v>
      </c>
      <c r="AX701" s="14" t="s">
        <v>72</v>
      </c>
      <c r="AY701" s="219" t="s">
        <v>171</v>
      </c>
    </row>
    <row r="702" spans="1:65" s="15" customFormat="1" ht="10.199999999999999">
      <c r="B702" s="220"/>
      <c r="C702" s="221"/>
      <c r="D702" s="200" t="s">
        <v>205</v>
      </c>
      <c r="E702" s="222" t="s">
        <v>19</v>
      </c>
      <c r="F702" s="223" t="s">
        <v>208</v>
      </c>
      <c r="G702" s="221"/>
      <c r="H702" s="224">
        <v>5.6</v>
      </c>
      <c r="I702" s="225"/>
      <c r="J702" s="221"/>
      <c r="K702" s="221"/>
      <c r="L702" s="226"/>
      <c r="M702" s="227"/>
      <c r="N702" s="228"/>
      <c r="O702" s="228"/>
      <c r="P702" s="228"/>
      <c r="Q702" s="228"/>
      <c r="R702" s="228"/>
      <c r="S702" s="228"/>
      <c r="T702" s="229"/>
      <c r="AT702" s="230" t="s">
        <v>205</v>
      </c>
      <c r="AU702" s="230" t="s">
        <v>82</v>
      </c>
      <c r="AV702" s="15" t="s">
        <v>177</v>
      </c>
      <c r="AW702" s="15" t="s">
        <v>33</v>
      </c>
      <c r="AX702" s="15" t="s">
        <v>80</v>
      </c>
      <c r="AY702" s="230" t="s">
        <v>171</v>
      </c>
    </row>
    <row r="703" spans="1:65" s="2" customFormat="1" ht="16.5" customHeight="1">
      <c r="A703" s="35"/>
      <c r="B703" s="36"/>
      <c r="C703" s="232" t="s">
        <v>1157</v>
      </c>
      <c r="D703" s="232" t="s">
        <v>315</v>
      </c>
      <c r="E703" s="233" t="s">
        <v>1158</v>
      </c>
      <c r="F703" s="234" t="s">
        <v>1159</v>
      </c>
      <c r="G703" s="235" t="s">
        <v>246</v>
      </c>
      <c r="H703" s="236">
        <v>5.7089999999999996</v>
      </c>
      <c r="I703" s="237"/>
      <c r="J703" s="238">
        <f>ROUND(I703*H703,2)</f>
        <v>0</v>
      </c>
      <c r="K703" s="234" t="s">
        <v>889</v>
      </c>
      <c r="L703" s="239"/>
      <c r="M703" s="240" t="s">
        <v>19</v>
      </c>
      <c r="N703" s="241" t="s">
        <v>43</v>
      </c>
      <c r="O703" s="65"/>
      <c r="P703" s="189">
        <f>O703*H703</f>
        <v>0</v>
      </c>
      <c r="Q703" s="189">
        <v>0.55000000000000004</v>
      </c>
      <c r="R703" s="189">
        <f>Q703*H703</f>
        <v>3.1399500000000002</v>
      </c>
      <c r="S703" s="189">
        <v>0</v>
      </c>
      <c r="T703" s="190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191" t="s">
        <v>362</v>
      </c>
      <c r="AT703" s="191" t="s">
        <v>315</v>
      </c>
      <c r="AU703" s="191" t="s">
        <v>82</v>
      </c>
      <c r="AY703" s="18" t="s">
        <v>171</v>
      </c>
      <c r="BE703" s="192">
        <f>IF(N703="základní",J703,0)</f>
        <v>0</v>
      </c>
      <c r="BF703" s="192">
        <f>IF(N703="snížená",J703,0)</f>
        <v>0</v>
      </c>
      <c r="BG703" s="192">
        <f>IF(N703="zákl. přenesená",J703,0)</f>
        <v>0</v>
      </c>
      <c r="BH703" s="192">
        <f>IF(N703="sníž. přenesená",J703,0)</f>
        <v>0</v>
      </c>
      <c r="BI703" s="192">
        <f>IF(N703="nulová",J703,0)</f>
        <v>0</v>
      </c>
      <c r="BJ703" s="18" t="s">
        <v>80</v>
      </c>
      <c r="BK703" s="192">
        <f>ROUND(I703*H703,2)</f>
        <v>0</v>
      </c>
      <c r="BL703" s="18" t="s">
        <v>260</v>
      </c>
      <c r="BM703" s="191" t="s">
        <v>1160</v>
      </c>
    </row>
    <row r="704" spans="1:65" s="14" customFormat="1" ht="10.199999999999999">
      <c r="B704" s="209"/>
      <c r="C704" s="210"/>
      <c r="D704" s="200" t="s">
        <v>205</v>
      </c>
      <c r="E704" s="211" t="s">
        <v>19</v>
      </c>
      <c r="F704" s="212" t="s">
        <v>1161</v>
      </c>
      <c r="G704" s="210"/>
      <c r="H704" s="213">
        <v>3.6360000000000001</v>
      </c>
      <c r="I704" s="214"/>
      <c r="J704" s="210"/>
      <c r="K704" s="210"/>
      <c r="L704" s="215"/>
      <c r="M704" s="216"/>
      <c r="N704" s="217"/>
      <c r="O704" s="217"/>
      <c r="P704" s="217"/>
      <c r="Q704" s="217"/>
      <c r="R704" s="217"/>
      <c r="S704" s="217"/>
      <c r="T704" s="218"/>
      <c r="AT704" s="219" t="s">
        <v>205</v>
      </c>
      <c r="AU704" s="219" t="s">
        <v>82</v>
      </c>
      <c r="AV704" s="14" t="s">
        <v>82</v>
      </c>
      <c r="AW704" s="14" t="s">
        <v>33</v>
      </c>
      <c r="AX704" s="14" t="s">
        <v>72</v>
      </c>
      <c r="AY704" s="219" t="s">
        <v>171</v>
      </c>
    </row>
    <row r="705" spans="1:65" s="14" customFormat="1" ht="10.199999999999999">
      <c r="B705" s="209"/>
      <c r="C705" s="210"/>
      <c r="D705" s="200" t="s">
        <v>205</v>
      </c>
      <c r="E705" s="211" t="s">
        <v>19</v>
      </c>
      <c r="F705" s="212" t="s">
        <v>1162</v>
      </c>
      <c r="G705" s="210"/>
      <c r="H705" s="213">
        <v>0.61899999999999999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205</v>
      </c>
      <c r="AU705" s="219" t="s">
        <v>82</v>
      </c>
      <c r="AV705" s="14" t="s">
        <v>82</v>
      </c>
      <c r="AW705" s="14" t="s">
        <v>33</v>
      </c>
      <c r="AX705" s="14" t="s">
        <v>72</v>
      </c>
      <c r="AY705" s="219" t="s">
        <v>171</v>
      </c>
    </row>
    <row r="706" spans="1:65" s="14" customFormat="1" ht="10.199999999999999">
      <c r="B706" s="209"/>
      <c r="C706" s="210"/>
      <c r="D706" s="200" t="s">
        <v>205</v>
      </c>
      <c r="E706" s="211" t="s">
        <v>19</v>
      </c>
      <c r="F706" s="212" t="s">
        <v>1163</v>
      </c>
      <c r="G706" s="210"/>
      <c r="H706" s="213">
        <v>0.35899999999999999</v>
      </c>
      <c r="I706" s="214"/>
      <c r="J706" s="210"/>
      <c r="K706" s="210"/>
      <c r="L706" s="215"/>
      <c r="M706" s="216"/>
      <c r="N706" s="217"/>
      <c r="O706" s="217"/>
      <c r="P706" s="217"/>
      <c r="Q706" s="217"/>
      <c r="R706" s="217"/>
      <c r="S706" s="217"/>
      <c r="T706" s="218"/>
      <c r="AT706" s="219" t="s">
        <v>205</v>
      </c>
      <c r="AU706" s="219" t="s">
        <v>82</v>
      </c>
      <c r="AV706" s="14" t="s">
        <v>82</v>
      </c>
      <c r="AW706" s="14" t="s">
        <v>33</v>
      </c>
      <c r="AX706" s="14" t="s">
        <v>72</v>
      </c>
      <c r="AY706" s="219" t="s">
        <v>171</v>
      </c>
    </row>
    <row r="707" spans="1:65" s="14" customFormat="1" ht="10.199999999999999">
      <c r="B707" s="209"/>
      <c r="C707" s="210"/>
      <c r="D707" s="200" t="s">
        <v>205</v>
      </c>
      <c r="E707" s="211" t="s">
        <v>19</v>
      </c>
      <c r="F707" s="212" t="s">
        <v>1164</v>
      </c>
      <c r="G707" s="210"/>
      <c r="H707" s="213">
        <v>0.96799999999999997</v>
      </c>
      <c r="I707" s="214"/>
      <c r="J707" s="210"/>
      <c r="K707" s="210"/>
      <c r="L707" s="215"/>
      <c r="M707" s="216"/>
      <c r="N707" s="217"/>
      <c r="O707" s="217"/>
      <c r="P707" s="217"/>
      <c r="Q707" s="217"/>
      <c r="R707" s="217"/>
      <c r="S707" s="217"/>
      <c r="T707" s="218"/>
      <c r="AT707" s="219" t="s">
        <v>205</v>
      </c>
      <c r="AU707" s="219" t="s">
        <v>82</v>
      </c>
      <c r="AV707" s="14" t="s">
        <v>82</v>
      </c>
      <c r="AW707" s="14" t="s">
        <v>33</v>
      </c>
      <c r="AX707" s="14" t="s">
        <v>72</v>
      </c>
      <c r="AY707" s="219" t="s">
        <v>171</v>
      </c>
    </row>
    <row r="708" spans="1:65" s="14" customFormat="1" ht="10.199999999999999">
      <c r="B708" s="209"/>
      <c r="C708" s="210"/>
      <c r="D708" s="200" t="s">
        <v>205</v>
      </c>
      <c r="E708" s="211" t="s">
        <v>19</v>
      </c>
      <c r="F708" s="212" t="s">
        <v>1165</v>
      </c>
      <c r="G708" s="210"/>
      <c r="H708" s="213">
        <v>0.108</v>
      </c>
      <c r="I708" s="214"/>
      <c r="J708" s="210"/>
      <c r="K708" s="210"/>
      <c r="L708" s="215"/>
      <c r="M708" s="216"/>
      <c r="N708" s="217"/>
      <c r="O708" s="217"/>
      <c r="P708" s="217"/>
      <c r="Q708" s="217"/>
      <c r="R708" s="217"/>
      <c r="S708" s="217"/>
      <c r="T708" s="218"/>
      <c r="AT708" s="219" t="s">
        <v>205</v>
      </c>
      <c r="AU708" s="219" t="s">
        <v>82</v>
      </c>
      <c r="AV708" s="14" t="s">
        <v>82</v>
      </c>
      <c r="AW708" s="14" t="s">
        <v>33</v>
      </c>
      <c r="AX708" s="14" t="s">
        <v>72</v>
      </c>
      <c r="AY708" s="219" t="s">
        <v>171</v>
      </c>
    </row>
    <row r="709" spans="1:65" s="14" customFormat="1" ht="10.199999999999999">
      <c r="B709" s="209"/>
      <c r="C709" s="210"/>
      <c r="D709" s="200" t="s">
        <v>205</v>
      </c>
      <c r="E709" s="211" t="s">
        <v>19</v>
      </c>
      <c r="F709" s="212" t="s">
        <v>1166</v>
      </c>
      <c r="G709" s="210"/>
      <c r="H709" s="213">
        <v>1.9E-2</v>
      </c>
      <c r="I709" s="214"/>
      <c r="J709" s="210"/>
      <c r="K709" s="210"/>
      <c r="L709" s="215"/>
      <c r="M709" s="216"/>
      <c r="N709" s="217"/>
      <c r="O709" s="217"/>
      <c r="P709" s="217"/>
      <c r="Q709" s="217"/>
      <c r="R709" s="217"/>
      <c r="S709" s="217"/>
      <c r="T709" s="218"/>
      <c r="AT709" s="219" t="s">
        <v>205</v>
      </c>
      <c r="AU709" s="219" t="s">
        <v>82</v>
      </c>
      <c r="AV709" s="14" t="s">
        <v>82</v>
      </c>
      <c r="AW709" s="14" t="s">
        <v>33</v>
      </c>
      <c r="AX709" s="14" t="s">
        <v>72</v>
      </c>
      <c r="AY709" s="219" t="s">
        <v>171</v>
      </c>
    </row>
    <row r="710" spans="1:65" s="15" customFormat="1" ht="10.199999999999999">
      <c r="B710" s="220"/>
      <c r="C710" s="221"/>
      <c r="D710" s="200" t="s">
        <v>205</v>
      </c>
      <c r="E710" s="222" t="s">
        <v>19</v>
      </c>
      <c r="F710" s="223" t="s">
        <v>208</v>
      </c>
      <c r="G710" s="221"/>
      <c r="H710" s="224">
        <v>5.7089999999999996</v>
      </c>
      <c r="I710" s="225"/>
      <c r="J710" s="221"/>
      <c r="K710" s="221"/>
      <c r="L710" s="226"/>
      <c r="M710" s="227"/>
      <c r="N710" s="228"/>
      <c r="O710" s="228"/>
      <c r="P710" s="228"/>
      <c r="Q710" s="228"/>
      <c r="R710" s="228"/>
      <c r="S710" s="228"/>
      <c r="T710" s="229"/>
      <c r="AT710" s="230" t="s">
        <v>205</v>
      </c>
      <c r="AU710" s="230" t="s">
        <v>82</v>
      </c>
      <c r="AV710" s="15" t="s">
        <v>177</v>
      </c>
      <c r="AW710" s="15" t="s">
        <v>33</v>
      </c>
      <c r="AX710" s="15" t="s">
        <v>80</v>
      </c>
      <c r="AY710" s="230" t="s">
        <v>171</v>
      </c>
    </row>
    <row r="711" spans="1:65" s="2" customFormat="1" ht="24.15" customHeight="1">
      <c r="A711" s="35"/>
      <c r="B711" s="36"/>
      <c r="C711" s="232" t="s">
        <v>1167</v>
      </c>
      <c r="D711" s="232" t="s">
        <v>315</v>
      </c>
      <c r="E711" s="233" t="s">
        <v>1168</v>
      </c>
      <c r="F711" s="234" t="s">
        <v>1169</v>
      </c>
      <c r="G711" s="235" t="s">
        <v>246</v>
      </c>
      <c r="H711" s="236">
        <v>7.3789999999999996</v>
      </c>
      <c r="I711" s="237"/>
      <c r="J711" s="238">
        <f>ROUND(I711*H711,2)</f>
        <v>0</v>
      </c>
      <c r="K711" s="234" t="s">
        <v>190</v>
      </c>
      <c r="L711" s="239"/>
      <c r="M711" s="240" t="s">
        <v>19</v>
      </c>
      <c r="N711" s="241" t="s">
        <v>43</v>
      </c>
      <c r="O711" s="65"/>
      <c r="P711" s="189">
        <f>O711*H711</f>
        <v>0</v>
      </c>
      <c r="Q711" s="189">
        <v>0.44</v>
      </c>
      <c r="R711" s="189">
        <f>Q711*H711</f>
        <v>3.2467599999999996</v>
      </c>
      <c r="S711" s="189">
        <v>0</v>
      </c>
      <c r="T711" s="190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191" t="s">
        <v>362</v>
      </c>
      <c r="AT711" s="191" t="s">
        <v>315</v>
      </c>
      <c r="AU711" s="191" t="s">
        <v>82</v>
      </c>
      <c r="AY711" s="18" t="s">
        <v>171</v>
      </c>
      <c r="BE711" s="192">
        <f>IF(N711="základní",J711,0)</f>
        <v>0</v>
      </c>
      <c r="BF711" s="192">
        <f>IF(N711="snížená",J711,0)</f>
        <v>0</v>
      </c>
      <c r="BG711" s="192">
        <f>IF(N711="zákl. přenesená",J711,0)</f>
        <v>0</v>
      </c>
      <c r="BH711" s="192">
        <f>IF(N711="sníž. přenesená",J711,0)</f>
        <v>0</v>
      </c>
      <c r="BI711" s="192">
        <f>IF(N711="nulová",J711,0)</f>
        <v>0</v>
      </c>
      <c r="BJ711" s="18" t="s">
        <v>80</v>
      </c>
      <c r="BK711" s="192">
        <f>ROUND(I711*H711,2)</f>
        <v>0</v>
      </c>
      <c r="BL711" s="18" t="s">
        <v>260</v>
      </c>
      <c r="BM711" s="191" t="s">
        <v>1170</v>
      </c>
    </row>
    <row r="712" spans="1:65" s="14" customFormat="1" ht="10.199999999999999">
      <c r="B712" s="209"/>
      <c r="C712" s="210"/>
      <c r="D712" s="200" t="s">
        <v>205</v>
      </c>
      <c r="E712" s="211" t="s">
        <v>19</v>
      </c>
      <c r="F712" s="212" t="s">
        <v>1171</v>
      </c>
      <c r="G712" s="210"/>
      <c r="H712" s="213">
        <v>6.3940000000000001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205</v>
      </c>
      <c r="AU712" s="219" t="s">
        <v>82</v>
      </c>
      <c r="AV712" s="14" t="s">
        <v>82</v>
      </c>
      <c r="AW712" s="14" t="s">
        <v>33</v>
      </c>
      <c r="AX712" s="14" t="s">
        <v>72</v>
      </c>
      <c r="AY712" s="219" t="s">
        <v>171</v>
      </c>
    </row>
    <row r="713" spans="1:65" s="14" customFormat="1" ht="10.199999999999999">
      <c r="B713" s="209"/>
      <c r="C713" s="210"/>
      <c r="D713" s="200" t="s">
        <v>205</v>
      </c>
      <c r="E713" s="211" t="s">
        <v>19</v>
      </c>
      <c r="F713" s="212" t="s">
        <v>1172</v>
      </c>
      <c r="G713" s="210"/>
      <c r="H713" s="213">
        <v>0.98499999999999999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205</v>
      </c>
      <c r="AU713" s="219" t="s">
        <v>82</v>
      </c>
      <c r="AV713" s="14" t="s">
        <v>82</v>
      </c>
      <c r="AW713" s="14" t="s">
        <v>33</v>
      </c>
      <c r="AX713" s="14" t="s">
        <v>72</v>
      </c>
      <c r="AY713" s="219" t="s">
        <v>171</v>
      </c>
    </row>
    <row r="714" spans="1:65" s="15" customFormat="1" ht="10.199999999999999">
      <c r="B714" s="220"/>
      <c r="C714" s="221"/>
      <c r="D714" s="200" t="s">
        <v>205</v>
      </c>
      <c r="E714" s="222" t="s">
        <v>19</v>
      </c>
      <c r="F714" s="223" t="s">
        <v>208</v>
      </c>
      <c r="G714" s="221"/>
      <c r="H714" s="224">
        <v>7.3789999999999996</v>
      </c>
      <c r="I714" s="225"/>
      <c r="J714" s="221"/>
      <c r="K714" s="221"/>
      <c r="L714" s="226"/>
      <c r="M714" s="227"/>
      <c r="N714" s="228"/>
      <c r="O714" s="228"/>
      <c r="P714" s="228"/>
      <c r="Q714" s="228"/>
      <c r="R714" s="228"/>
      <c r="S714" s="228"/>
      <c r="T714" s="229"/>
      <c r="AT714" s="230" t="s">
        <v>205</v>
      </c>
      <c r="AU714" s="230" t="s">
        <v>82</v>
      </c>
      <c r="AV714" s="15" t="s">
        <v>177</v>
      </c>
      <c r="AW714" s="15" t="s">
        <v>33</v>
      </c>
      <c r="AX714" s="15" t="s">
        <v>80</v>
      </c>
      <c r="AY714" s="230" t="s">
        <v>171</v>
      </c>
    </row>
    <row r="715" spans="1:65" s="2" customFormat="1" ht="24.15" customHeight="1">
      <c r="A715" s="35"/>
      <c r="B715" s="36"/>
      <c r="C715" s="180" t="s">
        <v>1173</v>
      </c>
      <c r="D715" s="180" t="s">
        <v>173</v>
      </c>
      <c r="E715" s="181" t="s">
        <v>1174</v>
      </c>
      <c r="F715" s="182" t="s">
        <v>1175</v>
      </c>
      <c r="G715" s="183" t="s">
        <v>246</v>
      </c>
      <c r="H715" s="184">
        <v>13.087999999999999</v>
      </c>
      <c r="I715" s="185"/>
      <c r="J715" s="186">
        <f>ROUND(I715*H715,2)</f>
        <v>0</v>
      </c>
      <c r="K715" s="182" t="s">
        <v>190</v>
      </c>
      <c r="L715" s="40"/>
      <c r="M715" s="187" t="s">
        <v>19</v>
      </c>
      <c r="N715" s="188" t="s">
        <v>43</v>
      </c>
      <c r="O715" s="65"/>
      <c r="P715" s="189">
        <f>O715*H715</f>
        <v>0</v>
      </c>
      <c r="Q715" s="189">
        <v>1.192E-2</v>
      </c>
      <c r="R715" s="189">
        <f>Q715*H715</f>
        <v>0.15600896</v>
      </c>
      <c r="S715" s="189">
        <v>0</v>
      </c>
      <c r="T715" s="190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191" t="s">
        <v>260</v>
      </c>
      <c r="AT715" s="191" t="s">
        <v>173</v>
      </c>
      <c r="AU715" s="191" t="s">
        <v>82</v>
      </c>
      <c r="AY715" s="18" t="s">
        <v>171</v>
      </c>
      <c r="BE715" s="192">
        <f>IF(N715="základní",J715,0)</f>
        <v>0</v>
      </c>
      <c r="BF715" s="192">
        <f>IF(N715="snížená",J715,0)</f>
        <v>0</v>
      </c>
      <c r="BG715" s="192">
        <f>IF(N715="zákl. přenesená",J715,0)</f>
        <v>0</v>
      </c>
      <c r="BH715" s="192">
        <f>IF(N715="sníž. přenesená",J715,0)</f>
        <v>0</v>
      </c>
      <c r="BI715" s="192">
        <f>IF(N715="nulová",J715,0)</f>
        <v>0</v>
      </c>
      <c r="BJ715" s="18" t="s">
        <v>80</v>
      </c>
      <c r="BK715" s="192">
        <f>ROUND(I715*H715,2)</f>
        <v>0</v>
      </c>
      <c r="BL715" s="18" t="s">
        <v>260</v>
      </c>
      <c r="BM715" s="191" t="s">
        <v>1176</v>
      </c>
    </row>
    <row r="716" spans="1:65" s="2" customFormat="1" ht="10.199999999999999">
      <c r="A716" s="35"/>
      <c r="B716" s="36"/>
      <c r="C716" s="37"/>
      <c r="D716" s="193" t="s">
        <v>192</v>
      </c>
      <c r="E716" s="37"/>
      <c r="F716" s="194" t="s">
        <v>1177</v>
      </c>
      <c r="G716" s="37"/>
      <c r="H716" s="37"/>
      <c r="I716" s="195"/>
      <c r="J716" s="37"/>
      <c r="K716" s="37"/>
      <c r="L716" s="40"/>
      <c r="M716" s="196"/>
      <c r="N716" s="197"/>
      <c r="O716" s="65"/>
      <c r="P716" s="65"/>
      <c r="Q716" s="65"/>
      <c r="R716" s="65"/>
      <c r="S716" s="65"/>
      <c r="T716" s="66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192</v>
      </c>
      <c r="AU716" s="18" t="s">
        <v>82</v>
      </c>
    </row>
    <row r="717" spans="1:65" s="2" customFormat="1" ht="28.8">
      <c r="A717" s="35"/>
      <c r="B717" s="36"/>
      <c r="C717" s="37"/>
      <c r="D717" s="200" t="s">
        <v>233</v>
      </c>
      <c r="E717" s="37"/>
      <c r="F717" s="231" t="s">
        <v>1178</v>
      </c>
      <c r="G717" s="37"/>
      <c r="H717" s="37"/>
      <c r="I717" s="195"/>
      <c r="J717" s="37"/>
      <c r="K717" s="37"/>
      <c r="L717" s="40"/>
      <c r="M717" s="196"/>
      <c r="N717" s="197"/>
      <c r="O717" s="65"/>
      <c r="P717" s="65"/>
      <c r="Q717" s="65"/>
      <c r="R717" s="65"/>
      <c r="S717" s="65"/>
      <c r="T717" s="66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T717" s="18" t="s">
        <v>233</v>
      </c>
      <c r="AU717" s="18" t="s">
        <v>82</v>
      </c>
    </row>
    <row r="718" spans="1:65" s="14" customFormat="1" ht="10.199999999999999">
      <c r="B718" s="209"/>
      <c r="C718" s="210"/>
      <c r="D718" s="200" t="s">
        <v>205</v>
      </c>
      <c r="E718" s="211" t="s">
        <v>19</v>
      </c>
      <c r="F718" s="212" t="s">
        <v>1101</v>
      </c>
      <c r="G718" s="210"/>
      <c r="H718" s="213">
        <v>13.087999999999999</v>
      </c>
      <c r="I718" s="214"/>
      <c r="J718" s="210"/>
      <c r="K718" s="210"/>
      <c r="L718" s="215"/>
      <c r="M718" s="216"/>
      <c r="N718" s="217"/>
      <c r="O718" s="217"/>
      <c r="P718" s="217"/>
      <c r="Q718" s="217"/>
      <c r="R718" s="217"/>
      <c r="S718" s="217"/>
      <c r="T718" s="218"/>
      <c r="AT718" s="219" t="s">
        <v>205</v>
      </c>
      <c r="AU718" s="219" t="s">
        <v>82</v>
      </c>
      <c r="AV718" s="14" t="s">
        <v>82</v>
      </c>
      <c r="AW718" s="14" t="s">
        <v>33</v>
      </c>
      <c r="AX718" s="14" t="s">
        <v>72</v>
      </c>
      <c r="AY718" s="219" t="s">
        <v>171</v>
      </c>
    </row>
    <row r="719" spans="1:65" s="15" customFormat="1" ht="10.199999999999999">
      <c r="B719" s="220"/>
      <c r="C719" s="221"/>
      <c r="D719" s="200" t="s">
        <v>205</v>
      </c>
      <c r="E719" s="222" t="s">
        <v>19</v>
      </c>
      <c r="F719" s="223" t="s">
        <v>208</v>
      </c>
      <c r="G719" s="221"/>
      <c r="H719" s="224">
        <v>13.087999999999999</v>
      </c>
      <c r="I719" s="225"/>
      <c r="J719" s="221"/>
      <c r="K719" s="221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205</v>
      </c>
      <c r="AU719" s="230" t="s">
        <v>82</v>
      </c>
      <c r="AV719" s="15" t="s">
        <v>177</v>
      </c>
      <c r="AW719" s="15" t="s">
        <v>33</v>
      </c>
      <c r="AX719" s="15" t="s">
        <v>80</v>
      </c>
      <c r="AY719" s="230" t="s">
        <v>171</v>
      </c>
    </row>
    <row r="720" spans="1:65" s="2" customFormat="1" ht="24.15" customHeight="1">
      <c r="A720" s="35"/>
      <c r="B720" s="36"/>
      <c r="C720" s="180" t="s">
        <v>1179</v>
      </c>
      <c r="D720" s="180" t="s">
        <v>173</v>
      </c>
      <c r="E720" s="181" t="s">
        <v>1180</v>
      </c>
      <c r="F720" s="182" t="s">
        <v>1181</v>
      </c>
      <c r="G720" s="183" t="s">
        <v>414</v>
      </c>
      <c r="H720" s="184">
        <v>60</v>
      </c>
      <c r="I720" s="185"/>
      <c r="J720" s="186">
        <f>ROUND(I720*H720,2)</f>
        <v>0</v>
      </c>
      <c r="K720" s="182" t="s">
        <v>190</v>
      </c>
      <c r="L720" s="40"/>
      <c r="M720" s="187" t="s">
        <v>19</v>
      </c>
      <c r="N720" s="188" t="s">
        <v>43</v>
      </c>
      <c r="O720" s="65"/>
      <c r="P720" s="189">
        <f>O720*H720</f>
        <v>0</v>
      </c>
      <c r="Q720" s="189">
        <v>6.0000000000000002E-5</v>
      </c>
      <c r="R720" s="189">
        <f>Q720*H720</f>
        <v>3.5999999999999999E-3</v>
      </c>
      <c r="S720" s="189">
        <v>0</v>
      </c>
      <c r="T720" s="190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1" t="s">
        <v>260</v>
      </c>
      <c r="AT720" s="191" t="s">
        <v>173</v>
      </c>
      <c r="AU720" s="191" t="s">
        <v>82</v>
      </c>
      <c r="AY720" s="18" t="s">
        <v>171</v>
      </c>
      <c r="BE720" s="192">
        <f>IF(N720="základní",J720,0)</f>
        <v>0</v>
      </c>
      <c r="BF720" s="192">
        <f>IF(N720="snížená",J720,0)</f>
        <v>0</v>
      </c>
      <c r="BG720" s="192">
        <f>IF(N720="zákl. přenesená",J720,0)</f>
        <v>0</v>
      </c>
      <c r="BH720" s="192">
        <f>IF(N720="sníž. přenesená",J720,0)</f>
        <v>0</v>
      </c>
      <c r="BI720" s="192">
        <f>IF(N720="nulová",J720,0)</f>
        <v>0</v>
      </c>
      <c r="BJ720" s="18" t="s">
        <v>80</v>
      </c>
      <c r="BK720" s="192">
        <f>ROUND(I720*H720,2)</f>
        <v>0</v>
      </c>
      <c r="BL720" s="18" t="s">
        <v>260</v>
      </c>
      <c r="BM720" s="191" t="s">
        <v>1182</v>
      </c>
    </row>
    <row r="721" spans="1:65" s="2" customFormat="1" ht="10.199999999999999">
      <c r="A721" s="35"/>
      <c r="B721" s="36"/>
      <c r="C721" s="37"/>
      <c r="D721" s="193" t="s">
        <v>192</v>
      </c>
      <c r="E721" s="37"/>
      <c r="F721" s="194" t="s">
        <v>1183</v>
      </c>
      <c r="G721" s="37"/>
      <c r="H721" s="37"/>
      <c r="I721" s="195"/>
      <c r="J721" s="37"/>
      <c r="K721" s="37"/>
      <c r="L721" s="40"/>
      <c r="M721" s="196"/>
      <c r="N721" s="197"/>
      <c r="O721" s="65"/>
      <c r="P721" s="65"/>
      <c r="Q721" s="65"/>
      <c r="R721" s="65"/>
      <c r="S721" s="65"/>
      <c r="T721" s="66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192</v>
      </c>
      <c r="AU721" s="18" t="s">
        <v>82</v>
      </c>
    </row>
    <row r="722" spans="1:65" s="2" customFormat="1" ht="19.2">
      <c r="A722" s="35"/>
      <c r="B722" s="36"/>
      <c r="C722" s="37"/>
      <c r="D722" s="200" t="s">
        <v>233</v>
      </c>
      <c r="E722" s="37"/>
      <c r="F722" s="231" t="s">
        <v>1184</v>
      </c>
      <c r="G722" s="37"/>
      <c r="H722" s="37"/>
      <c r="I722" s="195"/>
      <c r="J722" s="37"/>
      <c r="K722" s="37"/>
      <c r="L722" s="40"/>
      <c r="M722" s="196"/>
      <c r="N722" s="197"/>
      <c r="O722" s="65"/>
      <c r="P722" s="65"/>
      <c r="Q722" s="65"/>
      <c r="R722" s="65"/>
      <c r="S722" s="65"/>
      <c r="T722" s="66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8" t="s">
        <v>233</v>
      </c>
      <c r="AU722" s="18" t="s">
        <v>82</v>
      </c>
    </row>
    <row r="723" spans="1:65" s="2" customFormat="1" ht="16.5" customHeight="1">
      <c r="A723" s="35"/>
      <c r="B723" s="36"/>
      <c r="C723" s="232" t="s">
        <v>1185</v>
      </c>
      <c r="D723" s="232" t="s">
        <v>315</v>
      </c>
      <c r="E723" s="233" t="s">
        <v>1186</v>
      </c>
      <c r="F723" s="234" t="s">
        <v>1187</v>
      </c>
      <c r="G723" s="235" t="s">
        <v>414</v>
      </c>
      <c r="H723" s="236">
        <v>66</v>
      </c>
      <c r="I723" s="237"/>
      <c r="J723" s="238">
        <f>ROUND(I723*H723,2)</f>
        <v>0</v>
      </c>
      <c r="K723" s="234" t="s">
        <v>19</v>
      </c>
      <c r="L723" s="239"/>
      <c r="M723" s="240" t="s">
        <v>19</v>
      </c>
      <c r="N723" s="241" t="s">
        <v>43</v>
      </c>
      <c r="O723" s="65"/>
      <c r="P723" s="189">
        <f>O723*H723</f>
        <v>0</v>
      </c>
      <c r="Q723" s="189">
        <v>1.5970000000000002E-2</v>
      </c>
      <c r="R723" s="189">
        <f>Q723*H723</f>
        <v>1.0540200000000002</v>
      </c>
      <c r="S723" s="189">
        <v>0</v>
      </c>
      <c r="T723" s="190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191" t="s">
        <v>362</v>
      </c>
      <c r="AT723" s="191" t="s">
        <v>315</v>
      </c>
      <c r="AU723" s="191" t="s">
        <v>82</v>
      </c>
      <c r="AY723" s="18" t="s">
        <v>171</v>
      </c>
      <c r="BE723" s="192">
        <f>IF(N723="základní",J723,0)</f>
        <v>0</v>
      </c>
      <c r="BF723" s="192">
        <f>IF(N723="snížená",J723,0)</f>
        <v>0</v>
      </c>
      <c r="BG723" s="192">
        <f>IF(N723="zákl. přenesená",J723,0)</f>
        <v>0</v>
      </c>
      <c r="BH723" s="192">
        <f>IF(N723="sníž. přenesená",J723,0)</f>
        <v>0</v>
      </c>
      <c r="BI723" s="192">
        <f>IF(N723="nulová",J723,0)</f>
        <v>0</v>
      </c>
      <c r="BJ723" s="18" t="s">
        <v>80</v>
      </c>
      <c r="BK723" s="192">
        <f>ROUND(I723*H723,2)</f>
        <v>0</v>
      </c>
      <c r="BL723" s="18" t="s">
        <v>260</v>
      </c>
      <c r="BM723" s="191" t="s">
        <v>1188</v>
      </c>
    </row>
    <row r="724" spans="1:65" s="14" customFormat="1" ht="10.199999999999999">
      <c r="B724" s="209"/>
      <c r="C724" s="210"/>
      <c r="D724" s="200" t="s">
        <v>205</v>
      </c>
      <c r="E724" s="211" t="s">
        <v>19</v>
      </c>
      <c r="F724" s="212" t="s">
        <v>1189</v>
      </c>
      <c r="G724" s="210"/>
      <c r="H724" s="213">
        <v>66</v>
      </c>
      <c r="I724" s="214"/>
      <c r="J724" s="210"/>
      <c r="K724" s="210"/>
      <c r="L724" s="215"/>
      <c r="M724" s="216"/>
      <c r="N724" s="217"/>
      <c r="O724" s="217"/>
      <c r="P724" s="217"/>
      <c r="Q724" s="217"/>
      <c r="R724" s="217"/>
      <c r="S724" s="217"/>
      <c r="T724" s="218"/>
      <c r="AT724" s="219" t="s">
        <v>205</v>
      </c>
      <c r="AU724" s="219" t="s">
        <v>82</v>
      </c>
      <c r="AV724" s="14" t="s">
        <v>82</v>
      </c>
      <c r="AW724" s="14" t="s">
        <v>33</v>
      </c>
      <c r="AX724" s="14" t="s">
        <v>72</v>
      </c>
      <c r="AY724" s="219" t="s">
        <v>171</v>
      </c>
    </row>
    <row r="725" spans="1:65" s="15" customFormat="1" ht="10.199999999999999">
      <c r="B725" s="220"/>
      <c r="C725" s="221"/>
      <c r="D725" s="200" t="s">
        <v>205</v>
      </c>
      <c r="E725" s="222" t="s">
        <v>19</v>
      </c>
      <c r="F725" s="223" t="s">
        <v>208</v>
      </c>
      <c r="G725" s="221"/>
      <c r="H725" s="224">
        <v>66</v>
      </c>
      <c r="I725" s="225"/>
      <c r="J725" s="221"/>
      <c r="K725" s="221"/>
      <c r="L725" s="226"/>
      <c r="M725" s="227"/>
      <c r="N725" s="228"/>
      <c r="O725" s="228"/>
      <c r="P725" s="228"/>
      <c r="Q725" s="228"/>
      <c r="R725" s="228"/>
      <c r="S725" s="228"/>
      <c r="T725" s="229"/>
      <c r="AT725" s="230" t="s">
        <v>205</v>
      </c>
      <c r="AU725" s="230" t="s">
        <v>82</v>
      </c>
      <c r="AV725" s="15" t="s">
        <v>177</v>
      </c>
      <c r="AW725" s="15" t="s">
        <v>33</v>
      </c>
      <c r="AX725" s="15" t="s">
        <v>80</v>
      </c>
      <c r="AY725" s="230" t="s">
        <v>171</v>
      </c>
    </row>
    <row r="726" spans="1:65" s="2" customFormat="1" ht="37.799999999999997" customHeight="1">
      <c r="A726" s="35"/>
      <c r="B726" s="36"/>
      <c r="C726" s="180" t="s">
        <v>1190</v>
      </c>
      <c r="D726" s="180" t="s">
        <v>173</v>
      </c>
      <c r="E726" s="181" t="s">
        <v>1191</v>
      </c>
      <c r="F726" s="182" t="s">
        <v>1192</v>
      </c>
      <c r="G726" s="183" t="s">
        <v>189</v>
      </c>
      <c r="H726" s="184">
        <v>22</v>
      </c>
      <c r="I726" s="185"/>
      <c r="J726" s="186">
        <f>ROUND(I726*H726,2)</f>
        <v>0</v>
      </c>
      <c r="K726" s="182" t="s">
        <v>19</v>
      </c>
      <c r="L726" s="40"/>
      <c r="M726" s="187" t="s">
        <v>19</v>
      </c>
      <c r="N726" s="188" t="s">
        <v>43</v>
      </c>
      <c r="O726" s="65"/>
      <c r="P726" s="189">
        <f>O726*H726</f>
        <v>0</v>
      </c>
      <c r="Q726" s="189">
        <v>0</v>
      </c>
      <c r="R726" s="189">
        <f>Q726*H726</f>
        <v>0</v>
      </c>
      <c r="S726" s="189">
        <v>0</v>
      </c>
      <c r="T726" s="190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91" t="s">
        <v>260</v>
      </c>
      <c r="AT726" s="191" t="s">
        <v>173</v>
      </c>
      <c r="AU726" s="191" t="s">
        <v>82</v>
      </c>
      <c r="AY726" s="18" t="s">
        <v>171</v>
      </c>
      <c r="BE726" s="192">
        <f>IF(N726="základní",J726,0)</f>
        <v>0</v>
      </c>
      <c r="BF726" s="192">
        <f>IF(N726="snížená",J726,0)</f>
        <v>0</v>
      </c>
      <c r="BG726" s="192">
        <f>IF(N726="zákl. přenesená",J726,0)</f>
        <v>0</v>
      </c>
      <c r="BH726" s="192">
        <f>IF(N726="sníž. přenesená",J726,0)</f>
        <v>0</v>
      </c>
      <c r="BI726" s="192">
        <f>IF(N726="nulová",J726,0)</f>
        <v>0</v>
      </c>
      <c r="BJ726" s="18" t="s">
        <v>80</v>
      </c>
      <c r="BK726" s="192">
        <f>ROUND(I726*H726,2)</f>
        <v>0</v>
      </c>
      <c r="BL726" s="18" t="s">
        <v>260</v>
      </c>
      <c r="BM726" s="191" t="s">
        <v>1193</v>
      </c>
    </row>
    <row r="727" spans="1:65" s="2" customFormat="1" ht="55.5" customHeight="1">
      <c r="A727" s="35"/>
      <c r="B727" s="36"/>
      <c r="C727" s="180" t="s">
        <v>1194</v>
      </c>
      <c r="D727" s="180" t="s">
        <v>173</v>
      </c>
      <c r="E727" s="181" t="s">
        <v>1195</v>
      </c>
      <c r="F727" s="182" t="s">
        <v>1196</v>
      </c>
      <c r="G727" s="183" t="s">
        <v>376</v>
      </c>
      <c r="H727" s="184">
        <v>425.8</v>
      </c>
      <c r="I727" s="185"/>
      <c r="J727" s="186">
        <f>ROUND(I727*H727,2)</f>
        <v>0</v>
      </c>
      <c r="K727" s="182" t="s">
        <v>318</v>
      </c>
      <c r="L727" s="40"/>
      <c r="M727" s="187" t="s">
        <v>19</v>
      </c>
      <c r="N727" s="188" t="s">
        <v>43</v>
      </c>
      <c r="O727" s="65"/>
      <c r="P727" s="189">
        <f>O727*H727</f>
        <v>0</v>
      </c>
      <c r="Q727" s="189">
        <v>0</v>
      </c>
      <c r="R727" s="189">
        <f>Q727*H727</f>
        <v>0</v>
      </c>
      <c r="S727" s="189">
        <v>0</v>
      </c>
      <c r="T727" s="190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191" t="s">
        <v>260</v>
      </c>
      <c r="AT727" s="191" t="s">
        <v>173</v>
      </c>
      <c r="AU727" s="191" t="s">
        <v>82</v>
      </c>
      <c r="AY727" s="18" t="s">
        <v>171</v>
      </c>
      <c r="BE727" s="192">
        <f>IF(N727="základní",J727,0)</f>
        <v>0</v>
      </c>
      <c r="BF727" s="192">
        <f>IF(N727="snížená",J727,0)</f>
        <v>0</v>
      </c>
      <c r="BG727" s="192">
        <f>IF(N727="zákl. přenesená",J727,0)</f>
        <v>0</v>
      </c>
      <c r="BH727" s="192">
        <f>IF(N727="sníž. přenesená",J727,0)</f>
        <v>0</v>
      </c>
      <c r="BI727" s="192">
        <f>IF(N727="nulová",J727,0)</f>
        <v>0</v>
      </c>
      <c r="BJ727" s="18" t="s">
        <v>80</v>
      </c>
      <c r="BK727" s="192">
        <f>ROUND(I727*H727,2)</f>
        <v>0</v>
      </c>
      <c r="BL727" s="18" t="s">
        <v>260</v>
      </c>
      <c r="BM727" s="191" t="s">
        <v>1197</v>
      </c>
    </row>
    <row r="728" spans="1:65" s="2" customFormat="1" ht="10.199999999999999">
      <c r="A728" s="35"/>
      <c r="B728" s="36"/>
      <c r="C728" s="37"/>
      <c r="D728" s="193" t="s">
        <v>192</v>
      </c>
      <c r="E728" s="37"/>
      <c r="F728" s="194" t="s">
        <v>1198</v>
      </c>
      <c r="G728" s="37"/>
      <c r="H728" s="37"/>
      <c r="I728" s="195"/>
      <c r="J728" s="37"/>
      <c r="K728" s="37"/>
      <c r="L728" s="40"/>
      <c r="M728" s="196"/>
      <c r="N728" s="197"/>
      <c r="O728" s="65"/>
      <c r="P728" s="65"/>
      <c r="Q728" s="65"/>
      <c r="R728" s="65"/>
      <c r="S728" s="65"/>
      <c r="T728" s="66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8" t="s">
        <v>192</v>
      </c>
      <c r="AU728" s="18" t="s">
        <v>82</v>
      </c>
    </row>
    <row r="729" spans="1:65" s="13" customFormat="1" ht="10.199999999999999">
      <c r="B729" s="198"/>
      <c r="C729" s="199"/>
      <c r="D729" s="200" t="s">
        <v>205</v>
      </c>
      <c r="E729" s="201" t="s">
        <v>19</v>
      </c>
      <c r="F729" s="202" t="s">
        <v>1199</v>
      </c>
      <c r="G729" s="199"/>
      <c r="H729" s="201" t="s">
        <v>19</v>
      </c>
      <c r="I729" s="203"/>
      <c r="J729" s="199"/>
      <c r="K729" s="199"/>
      <c r="L729" s="204"/>
      <c r="M729" s="205"/>
      <c r="N729" s="206"/>
      <c r="O729" s="206"/>
      <c r="P729" s="206"/>
      <c r="Q729" s="206"/>
      <c r="R729" s="206"/>
      <c r="S729" s="206"/>
      <c r="T729" s="207"/>
      <c r="AT729" s="208" t="s">
        <v>205</v>
      </c>
      <c r="AU729" s="208" t="s">
        <v>82</v>
      </c>
      <c r="AV729" s="13" t="s">
        <v>80</v>
      </c>
      <c r="AW729" s="13" t="s">
        <v>33</v>
      </c>
      <c r="AX729" s="13" t="s">
        <v>72</v>
      </c>
      <c r="AY729" s="208" t="s">
        <v>171</v>
      </c>
    </row>
    <row r="730" spans="1:65" s="14" customFormat="1" ht="10.199999999999999">
      <c r="B730" s="209"/>
      <c r="C730" s="210"/>
      <c r="D730" s="200" t="s">
        <v>205</v>
      </c>
      <c r="E730" s="211" t="s">
        <v>19</v>
      </c>
      <c r="F730" s="212" t="s">
        <v>1200</v>
      </c>
      <c r="G730" s="210"/>
      <c r="H730" s="213">
        <v>162.96</v>
      </c>
      <c r="I730" s="214"/>
      <c r="J730" s="210"/>
      <c r="K730" s="210"/>
      <c r="L730" s="215"/>
      <c r="M730" s="216"/>
      <c r="N730" s="217"/>
      <c r="O730" s="217"/>
      <c r="P730" s="217"/>
      <c r="Q730" s="217"/>
      <c r="R730" s="217"/>
      <c r="S730" s="217"/>
      <c r="T730" s="218"/>
      <c r="AT730" s="219" t="s">
        <v>205</v>
      </c>
      <c r="AU730" s="219" t="s">
        <v>82</v>
      </c>
      <c r="AV730" s="14" t="s">
        <v>82</v>
      </c>
      <c r="AW730" s="14" t="s">
        <v>33</v>
      </c>
      <c r="AX730" s="14" t="s">
        <v>72</v>
      </c>
      <c r="AY730" s="219" t="s">
        <v>171</v>
      </c>
    </row>
    <row r="731" spans="1:65" s="14" customFormat="1" ht="10.199999999999999">
      <c r="B731" s="209"/>
      <c r="C731" s="210"/>
      <c r="D731" s="200" t="s">
        <v>205</v>
      </c>
      <c r="E731" s="211" t="s">
        <v>19</v>
      </c>
      <c r="F731" s="212" t="s">
        <v>1201</v>
      </c>
      <c r="G731" s="210"/>
      <c r="H731" s="213">
        <v>82.6</v>
      </c>
      <c r="I731" s="214"/>
      <c r="J731" s="210"/>
      <c r="K731" s="210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205</v>
      </c>
      <c r="AU731" s="219" t="s">
        <v>82</v>
      </c>
      <c r="AV731" s="14" t="s">
        <v>82</v>
      </c>
      <c r="AW731" s="14" t="s">
        <v>33</v>
      </c>
      <c r="AX731" s="14" t="s">
        <v>72</v>
      </c>
      <c r="AY731" s="219" t="s">
        <v>171</v>
      </c>
    </row>
    <row r="732" spans="1:65" s="13" customFormat="1" ht="10.199999999999999">
      <c r="B732" s="198"/>
      <c r="C732" s="199"/>
      <c r="D732" s="200" t="s">
        <v>205</v>
      </c>
      <c r="E732" s="201" t="s">
        <v>19</v>
      </c>
      <c r="F732" s="202" t="s">
        <v>1202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205</v>
      </c>
      <c r="AU732" s="208" t="s">
        <v>82</v>
      </c>
      <c r="AV732" s="13" t="s">
        <v>80</v>
      </c>
      <c r="AW732" s="13" t="s">
        <v>33</v>
      </c>
      <c r="AX732" s="13" t="s">
        <v>72</v>
      </c>
      <c r="AY732" s="208" t="s">
        <v>171</v>
      </c>
    </row>
    <row r="733" spans="1:65" s="14" customFormat="1" ht="10.199999999999999">
      <c r="B733" s="209"/>
      <c r="C733" s="210"/>
      <c r="D733" s="200" t="s">
        <v>205</v>
      </c>
      <c r="E733" s="211" t="s">
        <v>19</v>
      </c>
      <c r="F733" s="212" t="s">
        <v>1203</v>
      </c>
      <c r="G733" s="210"/>
      <c r="H733" s="213">
        <v>180.24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205</v>
      </c>
      <c r="AU733" s="219" t="s">
        <v>82</v>
      </c>
      <c r="AV733" s="14" t="s">
        <v>82</v>
      </c>
      <c r="AW733" s="14" t="s">
        <v>33</v>
      </c>
      <c r="AX733" s="14" t="s">
        <v>72</v>
      </c>
      <c r="AY733" s="219" t="s">
        <v>171</v>
      </c>
    </row>
    <row r="734" spans="1:65" s="15" customFormat="1" ht="10.199999999999999">
      <c r="B734" s="220"/>
      <c r="C734" s="221"/>
      <c r="D734" s="200" t="s">
        <v>205</v>
      </c>
      <c r="E734" s="222" t="s">
        <v>19</v>
      </c>
      <c r="F734" s="223" t="s">
        <v>208</v>
      </c>
      <c r="G734" s="221"/>
      <c r="H734" s="224">
        <v>425.8</v>
      </c>
      <c r="I734" s="225"/>
      <c r="J734" s="221"/>
      <c r="K734" s="221"/>
      <c r="L734" s="226"/>
      <c r="M734" s="227"/>
      <c r="N734" s="228"/>
      <c r="O734" s="228"/>
      <c r="P734" s="228"/>
      <c r="Q734" s="228"/>
      <c r="R734" s="228"/>
      <c r="S734" s="228"/>
      <c r="T734" s="229"/>
      <c r="AT734" s="230" t="s">
        <v>205</v>
      </c>
      <c r="AU734" s="230" t="s">
        <v>82</v>
      </c>
      <c r="AV734" s="15" t="s">
        <v>177</v>
      </c>
      <c r="AW734" s="15" t="s">
        <v>33</v>
      </c>
      <c r="AX734" s="15" t="s">
        <v>80</v>
      </c>
      <c r="AY734" s="230" t="s">
        <v>171</v>
      </c>
    </row>
    <row r="735" spans="1:65" s="2" customFormat="1" ht="21.75" customHeight="1">
      <c r="A735" s="35"/>
      <c r="B735" s="36"/>
      <c r="C735" s="232" t="s">
        <v>1204</v>
      </c>
      <c r="D735" s="232" t="s">
        <v>315</v>
      </c>
      <c r="E735" s="233" t="s">
        <v>1205</v>
      </c>
      <c r="F735" s="234" t="s">
        <v>1206</v>
      </c>
      <c r="G735" s="235" t="s">
        <v>246</v>
      </c>
      <c r="H735" s="236">
        <v>2.29</v>
      </c>
      <c r="I735" s="237"/>
      <c r="J735" s="238">
        <f>ROUND(I735*H735,2)</f>
        <v>0</v>
      </c>
      <c r="K735" s="234" t="s">
        <v>190</v>
      </c>
      <c r="L735" s="239"/>
      <c r="M735" s="240" t="s">
        <v>19</v>
      </c>
      <c r="N735" s="241" t="s">
        <v>43</v>
      </c>
      <c r="O735" s="65"/>
      <c r="P735" s="189">
        <f>O735*H735</f>
        <v>0</v>
      </c>
      <c r="Q735" s="189">
        <v>0.55000000000000004</v>
      </c>
      <c r="R735" s="189">
        <f>Q735*H735</f>
        <v>1.2595000000000001</v>
      </c>
      <c r="S735" s="189">
        <v>0</v>
      </c>
      <c r="T735" s="190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191" t="s">
        <v>362</v>
      </c>
      <c r="AT735" s="191" t="s">
        <v>315</v>
      </c>
      <c r="AU735" s="191" t="s">
        <v>82</v>
      </c>
      <c r="AY735" s="18" t="s">
        <v>171</v>
      </c>
      <c r="BE735" s="192">
        <f>IF(N735="základní",J735,0)</f>
        <v>0</v>
      </c>
      <c r="BF735" s="192">
        <f>IF(N735="snížená",J735,0)</f>
        <v>0</v>
      </c>
      <c r="BG735" s="192">
        <f>IF(N735="zákl. přenesená",J735,0)</f>
        <v>0</v>
      </c>
      <c r="BH735" s="192">
        <f>IF(N735="sníž. přenesená",J735,0)</f>
        <v>0</v>
      </c>
      <c r="BI735" s="192">
        <f>IF(N735="nulová",J735,0)</f>
        <v>0</v>
      </c>
      <c r="BJ735" s="18" t="s">
        <v>80</v>
      </c>
      <c r="BK735" s="192">
        <f>ROUND(I735*H735,2)</f>
        <v>0</v>
      </c>
      <c r="BL735" s="18" t="s">
        <v>260</v>
      </c>
      <c r="BM735" s="191" t="s">
        <v>1207</v>
      </c>
    </row>
    <row r="736" spans="1:65" s="13" customFormat="1" ht="10.199999999999999">
      <c r="B736" s="198"/>
      <c r="C736" s="199"/>
      <c r="D736" s="200" t="s">
        <v>205</v>
      </c>
      <c r="E736" s="201" t="s">
        <v>19</v>
      </c>
      <c r="F736" s="202" t="s">
        <v>1208</v>
      </c>
      <c r="G736" s="199"/>
      <c r="H736" s="201" t="s">
        <v>19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205</v>
      </c>
      <c r="AU736" s="208" t="s">
        <v>82</v>
      </c>
      <c r="AV736" s="13" t="s">
        <v>80</v>
      </c>
      <c r="AW736" s="13" t="s">
        <v>33</v>
      </c>
      <c r="AX736" s="13" t="s">
        <v>72</v>
      </c>
      <c r="AY736" s="208" t="s">
        <v>171</v>
      </c>
    </row>
    <row r="737" spans="1:65" s="14" customFormat="1" ht="20.399999999999999">
      <c r="B737" s="209"/>
      <c r="C737" s="210"/>
      <c r="D737" s="200" t="s">
        <v>205</v>
      </c>
      <c r="E737" s="211" t="s">
        <v>19</v>
      </c>
      <c r="F737" s="212" t="s">
        <v>1209</v>
      </c>
      <c r="G737" s="210"/>
      <c r="H737" s="213">
        <v>0.70399999999999996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205</v>
      </c>
      <c r="AU737" s="219" t="s">
        <v>82</v>
      </c>
      <c r="AV737" s="14" t="s">
        <v>82</v>
      </c>
      <c r="AW737" s="14" t="s">
        <v>33</v>
      </c>
      <c r="AX737" s="14" t="s">
        <v>72</v>
      </c>
      <c r="AY737" s="219" t="s">
        <v>171</v>
      </c>
    </row>
    <row r="738" spans="1:65" s="13" customFormat="1" ht="10.199999999999999">
      <c r="B738" s="198"/>
      <c r="C738" s="199"/>
      <c r="D738" s="200" t="s">
        <v>205</v>
      </c>
      <c r="E738" s="201" t="s">
        <v>19</v>
      </c>
      <c r="F738" s="202" t="s">
        <v>1202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205</v>
      </c>
      <c r="AU738" s="208" t="s">
        <v>82</v>
      </c>
      <c r="AV738" s="13" t="s">
        <v>80</v>
      </c>
      <c r="AW738" s="13" t="s">
        <v>33</v>
      </c>
      <c r="AX738" s="13" t="s">
        <v>72</v>
      </c>
      <c r="AY738" s="208" t="s">
        <v>171</v>
      </c>
    </row>
    <row r="739" spans="1:65" s="14" customFormat="1" ht="10.199999999999999">
      <c r="B739" s="209"/>
      <c r="C739" s="210"/>
      <c r="D739" s="200" t="s">
        <v>205</v>
      </c>
      <c r="E739" s="211" t="s">
        <v>19</v>
      </c>
      <c r="F739" s="212" t="s">
        <v>1210</v>
      </c>
      <c r="G739" s="210"/>
      <c r="H739" s="213">
        <v>1.5860000000000001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205</v>
      </c>
      <c r="AU739" s="219" t="s">
        <v>82</v>
      </c>
      <c r="AV739" s="14" t="s">
        <v>82</v>
      </c>
      <c r="AW739" s="14" t="s">
        <v>33</v>
      </c>
      <c r="AX739" s="14" t="s">
        <v>72</v>
      </c>
      <c r="AY739" s="219" t="s">
        <v>171</v>
      </c>
    </row>
    <row r="740" spans="1:65" s="15" customFormat="1" ht="10.199999999999999">
      <c r="B740" s="220"/>
      <c r="C740" s="221"/>
      <c r="D740" s="200" t="s">
        <v>205</v>
      </c>
      <c r="E740" s="222" t="s">
        <v>19</v>
      </c>
      <c r="F740" s="223" t="s">
        <v>208</v>
      </c>
      <c r="G740" s="221"/>
      <c r="H740" s="224">
        <v>2.29</v>
      </c>
      <c r="I740" s="225"/>
      <c r="J740" s="221"/>
      <c r="K740" s="221"/>
      <c r="L740" s="226"/>
      <c r="M740" s="227"/>
      <c r="N740" s="228"/>
      <c r="O740" s="228"/>
      <c r="P740" s="228"/>
      <c r="Q740" s="228"/>
      <c r="R740" s="228"/>
      <c r="S740" s="228"/>
      <c r="T740" s="229"/>
      <c r="AT740" s="230" t="s">
        <v>205</v>
      </c>
      <c r="AU740" s="230" t="s">
        <v>82</v>
      </c>
      <c r="AV740" s="15" t="s">
        <v>177</v>
      </c>
      <c r="AW740" s="15" t="s">
        <v>33</v>
      </c>
      <c r="AX740" s="15" t="s">
        <v>80</v>
      </c>
      <c r="AY740" s="230" t="s">
        <v>171</v>
      </c>
    </row>
    <row r="741" spans="1:65" s="2" customFormat="1" ht="24.15" customHeight="1">
      <c r="A741" s="35"/>
      <c r="B741" s="36"/>
      <c r="C741" s="232" t="s">
        <v>1211</v>
      </c>
      <c r="D741" s="232" t="s">
        <v>315</v>
      </c>
      <c r="E741" s="233" t="s">
        <v>1212</v>
      </c>
      <c r="F741" s="234" t="s">
        <v>1213</v>
      </c>
      <c r="G741" s="235" t="s">
        <v>246</v>
      </c>
      <c r="H741" s="236">
        <v>2.181</v>
      </c>
      <c r="I741" s="237"/>
      <c r="J741" s="238">
        <f>ROUND(I741*H741,2)</f>
        <v>0</v>
      </c>
      <c r="K741" s="234" t="s">
        <v>190</v>
      </c>
      <c r="L741" s="239"/>
      <c r="M741" s="240" t="s">
        <v>19</v>
      </c>
      <c r="N741" s="241" t="s">
        <v>43</v>
      </c>
      <c r="O741" s="65"/>
      <c r="P741" s="189">
        <f>O741*H741</f>
        <v>0</v>
      </c>
      <c r="Q741" s="189">
        <v>0.55000000000000004</v>
      </c>
      <c r="R741" s="189">
        <f>Q741*H741</f>
        <v>1.1995500000000001</v>
      </c>
      <c r="S741" s="189">
        <v>0</v>
      </c>
      <c r="T741" s="190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191" t="s">
        <v>362</v>
      </c>
      <c r="AT741" s="191" t="s">
        <v>315</v>
      </c>
      <c r="AU741" s="191" t="s">
        <v>82</v>
      </c>
      <c r="AY741" s="18" t="s">
        <v>171</v>
      </c>
      <c r="BE741" s="192">
        <f>IF(N741="základní",J741,0)</f>
        <v>0</v>
      </c>
      <c r="BF741" s="192">
        <f>IF(N741="snížená",J741,0)</f>
        <v>0</v>
      </c>
      <c r="BG741" s="192">
        <f>IF(N741="zákl. přenesená",J741,0)</f>
        <v>0</v>
      </c>
      <c r="BH741" s="192">
        <f>IF(N741="sníž. přenesená",J741,0)</f>
        <v>0</v>
      </c>
      <c r="BI741" s="192">
        <f>IF(N741="nulová",J741,0)</f>
        <v>0</v>
      </c>
      <c r="BJ741" s="18" t="s">
        <v>80</v>
      </c>
      <c r="BK741" s="192">
        <f>ROUND(I741*H741,2)</f>
        <v>0</v>
      </c>
      <c r="BL741" s="18" t="s">
        <v>260</v>
      </c>
      <c r="BM741" s="191" t="s">
        <v>1214</v>
      </c>
    </row>
    <row r="742" spans="1:65" s="13" customFormat="1" ht="10.199999999999999">
      <c r="B742" s="198"/>
      <c r="C742" s="199"/>
      <c r="D742" s="200" t="s">
        <v>205</v>
      </c>
      <c r="E742" s="201" t="s">
        <v>19</v>
      </c>
      <c r="F742" s="202" t="s">
        <v>1215</v>
      </c>
      <c r="G742" s="199"/>
      <c r="H742" s="201" t="s">
        <v>19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205</v>
      </c>
      <c r="AU742" s="208" t="s">
        <v>82</v>
      </c>
      <c r="AV742" s="13" t="s">
        <v>80</v>
      </c>
      <c r="AW742" s="13" t="s">
        <v>33</v>
      </c>
      <c r="AX742" s="13" t="s">
        <v>72</v>
      </c>
      <c r="AY742" s="208" t="s">
        <v>171</v>
      </c>
    </row>
    <row r="743" spans="1:65" s="14" customFormat="1" ht="10.199999999999999">
      <c r="B743" s="209"/>
      <c r="C743" s="210"/>
      <c r="D743" s="200" t="s">
        <v>205</v>
      </c>
      <c r="E743" s="211" t="s">
        <v>19</v>
      </c>
      <c r="F743" s="212" t="s">
        <v>1216</v>
      </c>
      <c r="G743" s="210"/>
      <c r="H743" s="213">
        <v>2.181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205</v>
      </c>
      <c r="AU743" s="219" t="s">
        <v>82</v>
      </c>
      <c r="AV743" s="14" t="s">
        <v>82</v>
      </c>
      <c r="AW743" s="14" t="s">
        <v>33</v>
      </c>
      <c r="AX743" s="14" t="s">
        <v>80</v>
      </c>
      <c r="AY743" s="219" t="s">
        <v>171</v>
      </c>
    </row>
    <row r="744" spans="1:65" s="2" customFormat="1" ht="24.15" customHeight="1">
      <c r="A744" s="35"/>
      <c r="B744" s="36"/>
      <c r="C744" s="180" t="s">
        <v>1217</v>
      </c>
      <c r="D744" s="180" t="s">
        <v>173</v>
      </c>
      <c r="E744" s="181" t="s">
        <v>1218</v>
      </c>
      <c r="F744" s="182" t="s">
        <v>1219</v>
      </c>
      <c r="G744" s="183" t="s">
        <v>376</v>
      </c>
      <c r="H744" s="184">
        <v>247.06100000000001</v>
      </c>
      <c r="I744" s="185"/>
      <c r="J744" s="186">
        <f>ROUND(I744*H744,2)</f>
        <v>0</v>
      </c>
      <c r="K744" s="182" t="s">
        <v>190</v>
      </c>
      <c r="L744" s="40"/>
      <c r="M744" s="187" t="s">
        <v>19</v>
      </c>
      <c r="N744" s="188" t="s">
        <v>43</v>
      </c>
      <c r="O744" s="65"/>
      <c r="P744" s="189">
        <f>O744*H744</f>
        <v>0</v>
      </c>
      <c r="Q744" s="189">
        <v>3.0000000000000001E-5</v>
      </c>
      <c r="R744" s="189">
        <f>Q744*H744</f>
        <v>7.4118300000000003E-3</v>
      </c>
      <c r="S744" s="189">
        <v>0</v>
      </c>
      <c r="T744" s="190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91" t="s">
        <v>260</v>
      </c>
      <c r="AT744" s="191" t="s">
        <v>173</v>
      </c>
      <c r="AU744" s="191" t="s">
        <v>82</v>
      </c>
      <c r="AY744" s="18" t="s">
        <v>171</v>
      </c>
      <c r="BE744" s="192">
        <f>IF(N744="základní",J744,0)</f>
        <v>0</v>
      </c>
      <c r="BF744" s="192">
        <f>IF(N744="snížená",J744,0)</f>
        <v>0</v>
      </c>
      <c r="BG744" s="192">
        <f>IF(N744="zákl. přenesená",J744,0)</f>
        <v>0</v>
      </c>
      <c r="BH744" s="192">
        <f>IF(N744="sníž. přenesená",J744,0)</f>
        <v>0</v>
      </c>
      <c r="BI744" s="192">
        <f>IF(N744="nulová",J744,0)</f>
        <v>0</v>
      </c>
      <c r="BJ744" s="18" t="s">
        <v>80</v>
      </c>
      <c r="BK744" s="192">
        <f>ROUND(I744*H744,2)</f>
        <v>0</v>
      </c>
      <c r="BL744" s="18" t="s">
        <v>260</v>
      </c>
      <c r="BM744" s="191" t="s">
        <v>1220</v>
      </c>
    </row>
    <row r="745" spans="1:65" s="2" customFormat="1" ht="10.199999999999999">
      <c r="A745" s="35"/>
      <c r="B745" s="36"/>
      <c r="C745" s="37"/>
      <c r="D745" s="193" t="s">
        <v>192</v>
      </c>
      <c r="E745" s="37"/>
      <c r="F745" s="194" t="s">
        <v>1221</v>
      </c>
      <c r="G745" s="37"/>
      <c r="H745" s="37"/>
      <c r="I745" s="195"/>
      <c r="J745" s="37"/>
      <c r="K745" s="37"/>
      <c r="L745" s="40"/>
      <c r="M745" s="196"/>
      <c r="N745" s="197"/>
      <c r="O745" s="65"/>
      <c r="P745" s="65"/>
      <c r="Q745" s="65"/>
      <c r="R745" s="65"/>
      <c r="S745" s="65"/>
      <c r="T745" s="66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192</v>
      </c>
      <c r="AU745" s="18" t="s">
        <v>82</v>
      </c>
    </row>
    <row r="746" spans="1:65" s="2" customFormat="1" ht="19.2">
      <c r="A746" s="35"/>
      <c r="B746" s="36"/>
      <c r="C746" s="37"/>
      <c r="D746" s="200" t="s">
        <v>233</v>
      </c>
      <c r="E746" s="37"/>
      <c r="F746" s="231" t="s">
        <v>1222</v>
      </c>
      <c r="G746" s="37"/>
      <c r="H746" s="37"/>
      <c r="I746" s="195"/>
      <c r="J746" s="37"/>
      <c r="K746" s="37"/>
      <c r="L746" s="40"/>
      <c r="M746" s="196"/>
      <c r="N746" s="197"/>
      <c r="O746" s="65"/>
      <c r="P746" s="65"/>
      <c r="Q746" s="65"/>
      <c r="R746" s="65"/>
      <c r="S746" s="65"/>
      <c r="T746" s="66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233</v>
      </c>
      <c r="AU746" s="18" t="s">
        <v>82</v>
      </c>
    </row>
    <row r="747" spans="1:65" s="13" customFormat="1" ht="10.199999999999999">
      <c r="B747" s="198"/>
      <c r="C747" s="199"/>
      <c r="D747" s="200" t="s">
        <v>205</v>
      </c>
      <c r="E747" s="201" t="s">
        <v>19</v>
      </c>
      <c r="F747" s="202" t="s">
        <v>1223</v>
      </c>
      <c r="G747" s="199"/>
      <c r="H747" s="201" t="s">
        <v>19</v>
      </c>
      <c r="I747" s="203"/>
      <c r="J747" s="199"/>
      <c r="K747" s="199"/>
      <c r="L747" s="204"/>
      <c r="M747" s="205"/>
      <c r="N747" s="206"/>
      <c r="O747" s="206"/>
      <c r="P747" s="206"/>
      <c r="Q747" s="206"/>
      <c r="R747" s="206"/>
      <c r="S747" s="206"/>
      <c r="T747" s="207"/>
      <c r="AT747" s="208" t="s">
        <v>205</v>
      </c>
      <c r="AU747" s="208" t="s">
        <v>82</v>
      </c>
      <c r="AV747" s="13" t="s">
        <v>80</v>
      </c>
      <c r="AW747" s="13" t="s">
        <v>33</v>
      </c>
      <c r="AX747" s="13" t="s">
        <v>72</v>
      </c>
      <c r="AY747" s="208" t="s">
        <v>171</v>
      </c>
    </row>
    <row r="748" spans="1:65" s="14" customFormat="1" ht="10.199999999999999">
      <c r="B748" s="209"/>
      <c r="C748" s="210"/>
      <c r="D748" s="200" t="s">
        <v>205</v>
      </c>
      <c r="E748" s="211" t="s">
        <v>19</v>
      </c>
      <c r="F748" s="212" t="s">
        <v>1224</v>
      </c>
      <c r="G748" s="210"/>
      <c r="H748" s="213">
        <v>247.06100000000001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205</v>
      </c>
      <c r="AU748" s="219" t="s">
        <v>82</v>
      </c>
      <c r="AV748" s="14" t="s">
        <v>82</v>
      </c>
      <c r="AW748" s="14" t="s">
        <v>33</v>
      </c>
      <c r="AX748" s="14" t="s">
        <v>72</v>
      </c>
      <c r="AY748" s="219" t="s">
        <v>171</v>
      </c>
    </row>
    <row r="749" spans="1:65" s="15" customFormat="1" ht="10.199999999999999">
      <c r="B749" s="220"/>
      <c r="C749" s="221"/>
      <c r="D749" s="200" t="s">
        <v>205</v>
      </c>
      <c r="E749" s="222" t="s">
        <v>19</v>
      </c>
      <c r="F749" s="223" t="s">
        <v>208</v>
      </c>
      <c r="G749" s="221"/>
      <c r="H749" s="224">
        <v>247.06100000000001</v>
      </c>
      <c r="I749" s="225"/>
      <c r="J749" s="221"/>
      <c r="K749" s="221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205</v>
      </c>
      <c r="AU749" s="230" t="s">
        <v>82</v>
      </c>
      <c r="AV749" s="15" t="s">
        <v>177</v>
      </c>
      <c r="AW749" s="15" t="s">
        <v>33</v>
      </c>
      <c r="AX749" s="15" t="s">
        <v>80</v>
      </c>
      <c r="AY749" s="230" t="s">
        <v>171</v>
      </c>
    </row>
    <row r="750" spans="1:65" s="2" customFormat="1" ht="21.75" customHeight="1">
      <c r="A750" s="35"/>
      <c r="B750" s="36"/>
      <c r="C750" s="232" t="s">
        <v>1225</v>
      </c>
      <c r="D750" s="232" t="s">
        <v>315</v>
      </c>
      <c r="E750" s="233" t="s">
        <v>1205</v>
      </c>
      <c r="F750" s="234" t="s">
        <v>1206</v>
      </c>
      <c r="G750" s="235" t="s">
        <v>246</v>
      </c>
      <c r="H750" s="236">
        <v>2.4489999999999998</v>
      </c>
      <c r="I750" s="237"/>
      <c r="J750" s="238">
        <f>ROUND(I750*H750,2)</f>
        <v>0</v>
      </c>
      <c r="K750" s="234" t="s">
        <v>190</v>
      </c>
      <c r="L750" s="239"/>
      <c r="M750" s="240" t="s">
        <v>19</v>
      </c>
      <c r="N750" s="241" t="s">
        <v>43</v>
      </c>
      <c r="O750" s="65"/>
      <c r="P750" s="189">
        <f>O750*H750</f>
        <v>0</v>
      </c>
      <c r="Q750" s="189">
        <v>0.55000000000000004</v>
      </c>
      <c r="R750" s="189">
        <f>Q750*H750</f>
        <v>1.3469500000000001</v>
      </c>
      <c r="S750" s="189">
        <v>0</v>
      </c>
      <c r="T750" s="190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191" t="s">
        <v>362</v>
      </c>
      <c r="AT750" s="191" t="s">
        <v>315</v>
      </c>
      <c r="AU750" s="191" t="s">
        <v>82</v>
      </c>
      <c r="AY750" s="18" t="s">
        <v>171</v>
      </c>
      <c r="BE750" s="192">
        <f>IF(N750="základní",J750,0)</f>
        <v>0</v>
      </c>
      <c r="BF750" s="192">
        <f>IF(N750="snížená",J750,0)</f>
        <v>0</v>
      </c>
      <c r="BG750" s="192">
        <f>IF(N750="zákl. přenesená",J750,0)</f>
        <v>0</v>
      </c>
      <c r="BH750" s="192">
        <f>IF(N750="sníž. přenesená",J750,0)</f>
        <v>0</v>
      </c>
      <c r="BI750" s="192">
        <f>IF(N750="nulová",J750,0)</f>
        <v>0</v>
      </c>
      <c r="BJ750" s="18" t="s">
        <v>80</v>
      </c>
      <c r="BK750" s="192">
        <f>ROUND(I750*H750,2)</f>
        <v>0</v>
      </c>
      <c r="BL750" s="18" t="s">
        <v>260</v>
      </c>
      <c r="BM750" s="191" t="s">
        <v>1226</v>
      </c>
    </row>
    <row r="751" spans="1:65" s="14" customFormat="1" ht="10.199999999999999">
      <c r="B751" s="209"/>
      <c r="C751" s="210"/>
      <c r="D751" s="200" t="s">
        <v>205</v>
      </c>
      <c r="E751" s="211" t="s">
        <v>19</v>
      </c>
      <c r="F751" s="212" t="s">
        <v>1227</v>
      </c>
      <c r="G751" s="210"/>
      <c r="H751" s="213">
        <v>2.4489999999999998</v>
      </c>
      <c r="I751" s="214"/>
      <c r="J751" s="210"/>
      <c r="K751" s="210"/>
      <c r="L751" s="215"/>
      <c r="M751" s="216"/>
      <c r="N751" s="217"/>
      <c r="O751" s="217"/>
      <c r="P751" s="217"/>
      <c r="Q751" s="217"/>
      <c r="R751" s="217"/>
      <c r="S751" s="217"/>
      <c r="T751" s="218"/>
      <c r="AT751" s="219" t="s">
        <v>205</v>
      </c>
      <c r="AU751" s="219" t="s">
        <v>82</v>
      </c>
      <c r="AV751" s="14" t="s">
        <v>82</v>
      </c>
      <c r="AW751" s="14" t="s">
        <v>33</v>
      </c>
      <c r="AX751" s="14" t="s">
        <v>72</v>
      </c>
      <c r="AY751" s="219" t="s">
        <v>171</v>
      </c>
    </row>
    <row r="752" spans="1:65" s="15" customFormat="1" ht="10.199999999999999">
      <c r="B752" s="220"/>
      <c r="C752" s="221"/>
      <c r="D752" s="200" t="s">
        <v>205</v>
      </c>
      <c r="E752" s="222" t="s">
        <v>19</v>
      </c>
      <c r="F752" s="223" t="s">
        <v>208</v>
      </c>
      <c r="G752" s="221"/>
      <c r="H752" s="224">
        <v>2.4489999999999998</v>
      </c>
      <c r="I752" s="225"/>
      <c r="J752" s="221"/>
      <c r="K752" s="221"/>
      <c r="L752" s="226"/>
      <c r="M752" s="227"/>
      <c r="N752" s="228"/>
      <c r="O752" s="228"/>
      <c r="P752" s="228"/>
      <c r="Q752" s="228"/>
      <c r="R752" s="228"/>
      <c r="S752" s="228"/>
      <c r="T752" s="229"/>
      <c r="AT752" s="230" t="s">
        <v>205</v>
      </c>
      <c r="AU752" s="230" t="s">
        <v>82</v>
      </c>
      <c r="AV752" s="15" t="s">
        <v>177</v>
      </c>
      <c r="AW752" s="15" t="s">
        <v>33</v>
      </c>
      <c r="AX752" s="15" t="s">
        <v>80</v>
      </c>
      <c r="AY752" s="230" t="s">
        <v>171</v>
      </c>
    </row>
    <row r="753" spans="1:65" s="2" customFormat="1" ht="24.15" customHeight="1">
      <c r="A753" s="35"/>
      <c r="B753" s="36"/>
      <c r="C753" s="180" t="s">
        <v>1228</v>
      </c>
      <c r="D753" s="180" t="s">
        <v>173</v>
      </c>
      <c r="E753" s="181" t="s">
        <v>1229</v>
      </c>
      <c r="F753" s="182" t="s">
        <v>1230</v>
      </c>
      <c r="G753" s="183" t="s">
        <v>246</v>
      </c>
      <c r="H753" s="184">
        <v>6.92</v>
      </c>
      <c r="I753" s="185"/>
      <c r="J753" s="186">
        <f>ROUND(I753*H753,2)</f>
        <v>0</v>
      </c>
      <c r="K753" s="182" t="s">
        <v>190</v>
      </c>
      <c r="L753" s="40"/>
      <c r="M753" s="187" t="s">
        <v>19</v>
      </c>
      <c r="N753" s="188" t="s">
        <v>43</v>
      </c>
      <c r="O753" s="65"/>
      <c r="P753" s="189">
        <f>O753*H753</f>
        <v>0</v>
      </c>
      <c r="Q753" s="189">
        <v>2.248E-2</v>
      </c>
      <c r="R753" s="189">
        <f>Q753*H753</f>
        <v>0.15556159999999999</v>
      </c>
      <c r="S753" s="189">
        <v>0</v>
      </c>
      <c r="T753" s="190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91" t="s">
        <v>260</v>
      </c>
      <c r="AT753" s="191" t="s">
        <v>173</v>
      </c>
      <c r="AU753" s="191" t="s">
        <v>82</v>
      </c>
      <c r="AY753" s="18" t="s">
        <v>171</v>
      </c>
      <c r="BE753" s="192">
        <f>IF(N753="základní",J753,0)</f>
        <v>0</v>
      </c>
      <c r="BF753" s="192">
        <f>IF(N753="snížená",J753,0)</f>
        <v>0</v>
      </c>
      <c r="BG753" s="192">
        <f>IF(N753="zákl. přenesená",J753,0)</f>
        <v>0</v>
      </c>
      <c r="BH753" s="192">
        <f>IF(N753="sníž. přenesená",J753,0)</f>
        <v>0</v>
      </c>
      <c r="BI753" s="192">
        <f>IF(N753="nulová",J753,0)</f>
        <v>0</v>
      </c>
      <c r="BJ753" s="18" t="s">
        <v>80</v>
      </c>
      <c r="BK753" s="192">
        <f>ROUND(I753*H753,2)</f>
        <v>0</v>
      </c>
      <c r="BL753" s="18" t="s">
        <v>260</v>
      </c>
      <c r="BM753" s="191" t="s">
        <v>1231</v>
      </c>
    </row>
    <row r="754" spans="1:65" s="2" customFormat="1" ht="10.199999999999999">
      <c r="A754" s="35"/>
      <c r="B754" s="36"/>
      <c r="C754" s="37"/>
      <c r="D754" s="193" t="s">
        <v>192</v>
      </c>
      <c r="E754" s="37"/>
      <c r="F754" s="194" t="s">
        <v>1232</v>
      </c>
      <c r="G754" s="37"/>
      <c r="H754" s="37"/>
      <c r="I754" s="195"/>
      <c r="J754" s="37"/>
      <c r="K754" s="37"/>
      <c r="L754" s="40"/>
      <c r="M754" s="196"/>
      <c r="N754" s="197"/>
      <c r="O754" s="65"/>
      <c r="P754" s="65"/>
      <c r="Q754" s="65"/>
      <c r="R754" s="65"/>
      <c r="S754" s="65"/>
      <c r="T754" s="66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192</v>
      </c>
      <c r="AU754" s="18" t="s">
        <v>82</v>
      </c>
    </row>
    <row r="755" spans="1:65" s="14" customFormat="1" ht="10.199999999999999">
      <c r="B755" s="209"/>
      <c r="C755" s="210"/>
      <c r="D755" s="200" t="s">
        <v>205</v>
      </c>
      <c r="E755" s="211" t="s">
        <v>19</v>
      </c>
      <c r="F755" s="212" t="s">
        <v>1233</v>
      </c>
      <c r="G755" s="210"/>
      <c r="H755" s="213">
        <v>6.92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205</v>
      </c>
      <c r="AU755" s="219" t="s">
        <v>82</v>
      </c>
      <c r="AV755" s="14" t="s">
        <v>82</v>
      </c>
      <c r="AW755" s="14" t="s">
        <v>33</v>
      </c>
      <c r="AX755" s="14" t="s">
        <v>80</v>
      </c>
      <c r="AY755" s="219" t="s">
        <v>171</v>
      </c>
    </row>
    <row r="756" spans="1:65" s="2" customFormat="1" ht="37.799999999999997" customHeight="1">
      <c r="A756" s="35"/>
      <c r="B756" s="36"/>
      <c r="C756" s="180" t="s">
        <v>1234</v>
      </c>
      <c r="D756" s="180" t="s">
        <v>173</v>
      </c>
      <c r="E756" s="181" t="s">
        <v>1235</v>
      </c>
      <c r="F756" s="182" t="s">
        <v>1236</v>
      </c>
      <c r="G756" s="183" t="s">
        <v>197</v>
      </c>
      <c r="H756" s="184">
        <v>22.207000000000001</v>
      </c>
      <c r="I756" s="185"/>
      <c r="J756" s="186">
        <f>ROUND(I756*H756,2)</f>
        <v>0</v>
      </c>
      <c r="K756" s="182" t="s">
        <v>190</v>
      </c>
      <c r="L756" s="40"/>
      <c r="M756" s="187" t="s">
        <v>19</v>
      </c>
      <c r="N756" s="188" t="s">
        <v>43</v>
      </c>
      <c r="O756" s="65"/>
      <c r="P756" s="189">
        <f>O756*H756</f>
        <v>0</v>
      </c>
      <c r="Q756" s="189">
        <v>1.0019999999999999E-2</v>
      </c>
      <c r="R756" s="189">
        <f>Q756*H756</f>
        <v>0.22251414</v>
      </c>
      <c r="S756" s="189">
        <v>0</v>
      </c>
      <c r="T756" s="190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191" t="s">
        <v>260</v>
      </c>
      <c r="AT756" s="191" t="s">
        <v>173</v>
      </c>
      <c r="AU756" s="191" t="s">
        <v>82</v>
      </c>
      <c r="AY756" s="18" t="s">
        <v>171</v>
      </c>
      <c r="BE756" s="192">
        <f>IF(N756="základní",J756,0)</f>
        <v>0</v>
      </c>
      <c r="BF756" s="192">
        <f>IF(N756="snížená",J756,0)</f>
        <v>0</v>
      </c>
      <c r="BG756" s="192">
        <f>IF(N756="zákl. přenesená",J756,0)</f>
        <v>0</v>
      </c>
      <c r="BH756" s="192">
        <f>IF(N756="sníž. přenesená",J756,0)</f>
        <v>0</v>
      </c>
      <c r="BI756" s="192">
        <f>IF(N756="nulová",J756,0)</f>
        <v>0</v>
      </c>
      <c r="BJ756" s="18" t="s">
        <v>80</v>
      </c>
      <c r="BK756" s="192">
        <f>ROUND(I756*H756,2)</f>
        <v>0</v>
      </c>
      <c r="BL756" s="18" t="s">
        <v>260</v>
      </c>
      <c r="BM756" s="191" t="s">
        <v>1237</v>
      </c>
    </row>
    <row r="757" spans="1:65" s="2" customFormat="1" ht="10.199999999999999">
      <c r="A757" s="35"/>
      <c r="B757" s="36"/>
      <c r="C757" s="37"/>
      <c r="D757" s="193" t="s">
        <v>192</v>
      </c>
      <c r="E757" s="37"/>
      <c r="F757" s="194" t="s">
        <v>1238</v>
      </c>
      <c r="G757" s="37"/>
      <c r="H757" s="37"/>
      <c r="I757" s="195"/>
      <c r="J757" s="37"/>
      <c r="K757" s="37"/>
      <c r="L757" s="40"/>
      <c r="M757" s="196"/>
      <c r="N757" s="197"/>
      <c r="O757" s="65"/>
      <c r="P757" s="65"/>
      <c r="Q757" s="65"/>
      <c r="R757" s="65"/>
      <c r="S757" s="65"/>
      <c r="T757" s="66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192</v>
      </c>
      <c r="AU757" s="18" t="s">
        <v>82</v>
      </c>
    </row>
    <row r="758" spans="1:65" s="2" customFormat="1" ht="19.2">
      <c r="A758" s="35"/>
      <c r="B758" s="36"/>
      <c r="C758" s="37"/>
      <c r="D758" s="200" t="s">
        <v>233</v>
      </c>
      <c r="E758" s="37"/>
      <c r="F758" s="231" t="s">
        <v>1239</v>
      </c>
      <c r="G758" s="37"/>
      <c r="H758" s="37"/>
      <c r="I758" s="195"/>
      <c r="J758" s="37"/>
      <c r="K758" s="37"/>
      <c r="L758" s="40"/>
      <c r="M758" s="196"/>
      <c r="N758" s="197"/>
      <c r="O758" s="65"/>
      <c r="P758" s="65"/>
      <c r="Q758" s="65"/>
      <c r="R758" s="65"/>
      <c r="S758" s="65"/>
      <c r="T758" s="66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233</v>
      </c>
      <c r="AU758" s="18" t="s">
        <v>82</v>
      </c>
    </row>
    <row r="759" spans="1:65" s="13" customFormat="1" ht="10.199999999999999">
      <c r="B759" s="198"/>
      <c r="C759" s="199"/>
      <c r="D759" s="200" t="s">
        <v>205</v>
      </c>
      <c r="E759" s="201" t="s">
        <v>19</v>
      </c>
      <c r="F759" s="202" t="s">
        <v>1240</v>
      </c>
      <c r="G759" s="199"/>
      <c r="H759" s="201" t="s">
        <v>19</v>
      </c>
      <c r="I759" s="203"/>
      <c r="J759" s="199"/>
      <c r="K759" s="199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205</v>
      </c>
      <c r="AU759" s="208" t="s">
        <v>82</v>
      </c>
      <c r="AV759" s="13" t="s">
        <v>80</v>
      </c>
      <c r="AW759" s="13" t="s">
        <v>33</v>
      </c>
      <c r="AX759" s="13" t="s">
        <v>72</v>
      </c>
      <c r="AY759" s="208" t="s">
        <v>171</v>
      </c>
    </row>
    <row r="760" spans="1:65" s="14" customFormat="1" ht="10.199999999999999">
      <c r="B760" s="209"/>
      <c r="C760" s="210"/>
      <c r="D760" s="200" t="s">
        <v>205</v>
      </c>
      <c r="E760" s="211" t="s">
        <v>19</v>
      </c>
      <c r="F760" s="212" t="s">
        <v>1241</v>
      </c>
      <c r="G760" s="210"/>
      <c r="H760" s="213">
        <v>22.207000000000001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205</v>
      </c>
      <c r="AU760" s="219" t="s">
        <v>82</v>
      </c>
      <c r="AV760" s="14" t="s">
        <v>82</v>
      </c>
      <c r="AW760" s="14" t="s">
        <v>33</v>
      </c>
      <c r="AX760" s="14" t="s">
        <v>72</v>
      </c>
      <c r="AY760" s="219" t="s">
        <v>171</v>
      </c>
    </row>
    <row r="761" spans="1:65" s="15" customFormat="1" ht="10.199999999999999">
      <c r="B761" s="220"/>
      <c r="C761" s="221"/>
      <c r="D761" s="200" t="s">
        <v>205</v>
      </c>
      <c r="E761" s="222" t="s">
        <v>19</v>
      </c>
      <c r="F761" s="223" t="s">
        <v>208</v>
      </c>
      <c r="G761" s="221"/>
      <c r="H761" s="224">
        <v>22.207000000000001</v>
      </c>
      <c r="I761" s="225"/>
      <c r="J761" s="221"/>
      <c r="K761" s="221"/>
      <c r="L761" s="226"/>
      <c r="M761" s="227"/>
      <c r="N761" s="228"/>
      <c r="O761" s="228"/>
      <c r="P761" s="228"/>
      <c r="Q761" s="228"/>
      <c r="R761" s="228"/>
      <c r="S761" s="228"/>
      <c r="T761" s="229"/>
      <c r="AT761" s="230" t="s">
        <v>205</v>
      </c>
      <c r="AU761" s="230" t="s">
        <v>82</v>
      </c>
      <c r="AV761" s="15" t="s">
        <v>177</v>
      </c>
      <c r="AW761" s="15" t="s">
        <v>33</v>
      </c>
      <c r="AX761" s="15" t="s">
        <v>80</v>
      </c>
      <c r="AY761" s="230" t="s">
        <v>171</v>
      </c>
    </row>
    <row r="762" spans="1:65" s="2" customFormat="1" ht="37.799999999999997" customHeight="1">
      <c r="A762" s="35"/>
      <c r="B762" s="36"/>
      <c r="C762" s="180" t="s">
        <v>1242</v>
      </c>
      <c r="D762" s="180" t="s">
        <v>173</v>
      </c>
      <c r="E762" s="181" t="s">
        <v>1235</v>
      </c>
      <c r="F762" s="182" t="s">
        <v>1236</v>
      </c>
      <c r="G762" s="183" t="s">
        <v>197</v>
      </c>
      <c r="H762" s="184">
        <v>141.06</v>
      </c>
      <c r="I762" s="185"/>
      <c r="J762" s="186">
        <f>ROUND(I762*H762,2)</f>
        <v>0</v>
      </c>
      <c r="K762" s="182" t="s">
        <v>190</v>
      </c>
      <c r="L762" s="40"/>
      <c r="M762" s="187" t="s">
        <v>19</v>
      </c>
      <c r="N762" s="188" t="s">
        <v>43</v>
      </c>
      <c r="O762" s="65"/>
      <c r="P762" s="189">
        <f>O762*H762</f>
        <v>0</v>
      </c>
      <c r="Q762" s="189">
        <v>1.0019999999999999E-2</v>
      </c>
      <c r="R762" s="189">
        <f>Q762*H762</f>
        <v>1.4134211999999999</v>
      </c>
      <c r="S762" s="189">
        <v>0</v>
      </c>
      <c r="T762" s="190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191" t="s">
        <v>260</v>
      </c>
      <c r="AT762" s="191" t="s">
        <v>173</v>
      </c>
      <c r="AU762" s="191" t="s">
        <v>82</v>
      </c>
      <c r="AY762" s="18" t="s">
        <v>171</v>
      </c>
      <c r="BE762" s="192">
        <f>IF(N762="základní",J762,0)</f>
        <v>0</v>
      </c>
      <c r="BF762" s="192">
        <f>IF(N762="snížená",J762,0)</f>
        <v>0</v>
      </c>
      <c r="BG762" s="192">
        <f>IF(N762="zákl. přenesená",J762,0)</f>
        <v>0</v>
      </c>
      <c r="BH762" s="192">
        <f>IF(N762="sníž. přenesená",J762,0)</f>
        <v>0</v>
      </c>
      <c r="BI762" s="192">
        <f>IF(N762="nulová",J762,0)</f>
        <v>0</v>
      </c>
      <c r="BJ762" s="18" t="s">
        <v>80</v>
      </c>
      <c r="BK762" s="192">
        <f>ROUND(I762*H762,2)</f>
        <v>0</v>
      </c>
      <c r="BL762" s="18" t="s">
        <v>260</v>
      </c>
      <c r="BM762" s="191" t="s">
        <v>1243</v>
      </c>
    </row>
    <row r="763" spans="1:65" s="2" customFormat="1" ht="10.199999999999999">
      <c r="A763" s="35"/>
      <c r="B763" s="36"/>
      <c r="C763" s="37"/>
      <c r="D763" s="193" t="s">
        <v>192</v>
      </c>
      <c r="E763" s="37"/>
      <c r="F763" s="194" t="s">
        <v>1238</v>
      </c>
      <c r="G763" s="37"/>
      <c r="H763" s="37"/>
      <c r="I763" s="195"/>
      <c r="J763" s="37"/>
      <c r="K763" s="37"/>
      <c r="L763" s="40"/>
      <c r="M763" s="196"/>
      <c r="N763" s="197"/>
      <c r="O763" s="65"/>
      <c r="P763" s="65"/>
      <c r="Q763" s="65"/>
      <c r="R763" s="65"/>
      <c r="S763" s="65"/>
      <c r="T763" s="66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192</v>
      </c>
      <c r="AU763" s="18" t="s">
        <v>82</v>
      </c>
    </row>
    <row r="764" spans="1:65" s="2" customFormat="1" ht="19.2">
      <c r="A764" s="35"/>
      <c r="B764" s="36"/>
      <c r="C764" s="37"/>
      <c r="D764" s="200" t="s">
        <v>233</v>
      </c>
      <c r="E764" s="37"/>
      <c r="F764" s="231" t="s">
        <v>1244</v>
      </c>
      <c r="G764" s="37"/>
      <c r="H764" s="37"/>
      <c r="I764" s="195"/>
      <c r="J764" s="37"/>
      <c r="K764" s="37"/>
      <c r="L764" s="40"/>
      <c r="M764" s="196"/>
      <c r="N764" s="197"/>
      <c r="O764" s="65"/>
      <c r="P764" s="65"/>
      <c r="Q764" s="65"/>
      <c r="R764" s="65"/>
      <c r="S764" s="65"/>
      <c r="T764" s="66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8" t="s">
        <v>233</v>
      </c>
      <c r="AU764" s="18" t="s">
        <v>82</v>
      </c>
    </row>
    <row r="765" spans="1:65" s="13" customFormat="1" ht="10.199999999999999">
      <c r="B765" s="198"/>
      <c r="C765" s="199"/>
      <c r="D765" s="200" t="s">
        <v>205</v>
      </c>
      <c r="E765" s="201" t="s">
        <v>19</v>
      </c>
      <c r="F765" s="202" t="s">
        <v>1245</v>
      </c>
      <c r="G765" s="199"/>
      <c r="H765" s="201" t="s">
        <v>19</v>
      </c>
      <c r="I765" s="203"/>
      <c r="J765" s="199"/>
      <c r="K765" s="199"/>
      <c r="L765" s="204"/>
      <c r="M765" s="205"/>
      <c r="N765" s="206"/>
      <c r="O765" s="206"/>
      <c r="P765" s="206"/>
      <c r="Q765" s="206"/>
      <c r="R765" s="206"/>
      <c r="S765" s="206"/>
      <c r="T765" s="207"/>
      <c r="AT765" s="208" t="s">
        <v>205</v>
      </c>
      <c r="AU765" s="208" t="s">
        <v>82</v>
      </c>
      <c r="AV765" s="13" t="s">
        <v>80</v>
      </c>
      <c r="AW765" s="13" t="s">
        <v>33</v>
      </c>
      <c r="AX765" s="13" t="s">
        <v>72</v>
      </c>
      <c r="AY765" s="208" t="s">
        <v>171</v>
      </c>
    </row>
    <row r="766" spans="1:65" s="14" customFormat="1" ht="10.199999999999999">
      <c r="B766" s="209"/>
      <c r="C766" s="210"/>
      <c r="D766" s="200" t="s">
        <v>205</v>
      </c>
      <c r="E766" s="211" t="s">
        <v>19</v>
      </c>
      <c r="F766" s="212" t="s">
        <v>1246</v>
      </c>
      <c r="G766" s="210"/>
      <c r="H766" s="213">
        <v>172.69</v>
      </c>
      <c r="I766" s="214"/>
      <c r="J766" s="210"/>
      <c r="K766" s="210"/>
      <c r="L766" s="215"/>
      <c r="M766" s="216"/>
      <c r="N766" s="217"/>
      <c r="O766" s="217"/>
      <c r="P766" s="217"/>
      <c r="Q766" s="217"/>
      <c r="R766" s="217"/>
      <c r="S766" s="217"/>
      <c r="T766" s="218"/>
      <c r="AT766" s="219" t="s">
        <v>205</v>
      </c>
      <c r="AU766" s="219" t="s">
        <v>82</v>
      </c>
      <c r="AV766" s="14" t="s">
        <v>82</v>
      </c>
      <c r="AW766" s="14" t="s">
        <v>33</v>
      </c>
      <c r="AX766" s="14" t="s">
        <v>72</v>
      </c>
      <c r="AY766" s="219" t="s">
        <v>171</v>
      </c>
    </row>
    <row r="767" spans="1:65" s="14" customFormat="1" ht="10.199999999999999">
      <c r="B767" s="209"/>
      <c r="C767" s="210"/>
      <c r="D767" s="200" t="s">
        <v>205</v>
      </c>
      <c r="E767" s="211" t="s">
        <v>19</v>
      </c>
      <c r="F767" s="212" t="s">
        <v>935</v>
      </c>
      <c r="G767" s="210"/>
      <c r="H767" s="213">
        <v>-31.63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205</v>
      </c>
      <c r="AU767" s="219" t="s">
        <v>82</v>
      </c>
      <c r="AV767" s="14" t="s">
        <v>82</v>
      </c>
      <c r="AW767" s="14" t="s">
        <v>33</v>
      </c>
      <c r="AX767" s="14" t="s">
        <v>72</v>
      </c>
      <c r="AY767" s="219" t="s">
        <v>171</v>
      </c>
    </row>
    <row r="768" spans="1:65" s="15" customFormat="1" ht="10.199999999999999">
      <c r="B768" s="220"/>
      <c r="C768" s="221"/>
      <c r="D768" s="200" t="s">
        <v>205</v>
      </c>
      <c r="E768" s="222" t="s">
        <v>19</v>
      </c>
      <c r="F768" s="223" t="s">
        <v>208</v>
      </c>
      <c r="G768" s="221"/>
      <c r="H768" s="224">
        <v>141.06</v>
      </c>
      <c r="I768" s="225"/>
      <c r="J768" s="221"/>
      <c r="K768" s="221"/>
      <c r="L768" s="226"/>
      <c r="M768" s="227"/>
      <c r="N768" s="228"/>
      <c r="O768" s="228"/>
      <c r="P768" s="228"/>
      <c r="Q768" s="228"/>
      <c r="R768" s="228"/>
      <c r="S768" s="228"/>
      <c r="T768" s="229"/>
      <c r="AT768" s="230" t="s">
        <v>205</v>
      </c>
      <c r="AU768" s="230" t="s">
        <v>82</v>
      </c>
      <c r="AV768" s="15" t="s">
        <v>177</v>
      </c>
      <c r="AW768" s="15" t="s">
        <v>33</v>
      </c>
      <c r="AX768" s="15" t="s">
        <v>80</v>
      </c>
      <c r="AY768" s="230" t="s">
        <v>171</v>
      </c>
    </row>
    <row r="769" spans="1:65" s="2" customFormat="1" ht="24.15" customHeight="1">
      <c r="A769" s="35"/>
      <c r="B769" s="36"/>
      <c r="C769" s="180" t="s">
        <v>1247</v>
      </c>
      <c r="D769" s="180" t="s">
        <v>173</v>
      </c>
      <c r="E769" s="181" t="s">
        <v>1248</v>
      </c>
      <c r="F769" s="182" t="s">
        <v>1249</v>
      </c>
      <c r="G769" s="183" t="s">
        <v>197</v>
      </c>
      <c r="H769" s="184">
        <v>172.24299999999999</v>
      </c>
      <c r="I769" s="185"/>
      <c r="J769" s="186">
        <f>ROUND(I769*H769,2)</f>
        <v>0</v>
      </c>
      <c r="K769" s="182" t="s">
        <v>19</v>
      </c>
      <c r="L769" s="40"/>
      <c r="M769" s="187" t="s">
        <v>19</v>
      </c>
      <c r="N769" s="188" t="s">
        <v>43</v>
      </c>
      <c r="O769" s="65"/>
      <c r="P769" s="189">
        <f>O769*H769</f>
        <v>0</v>
      </c>
      <c r="Q769" s="189">
        <v>1.0019999999999999E-2</v>
      </c>
      <c r="R769" s="189">
        <f>Q769*H769</f>
        <v>1.7258748599999998</v>
      </c>
      <c r="S769" s="189">
        <v>0</v>
      </c>
      <c r="T769" s="190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191" t="s">
        <v>260</v>
      </c>
      <c r="AT769" s="191" t="s">
        <v>173</v>
      </c>
      <c r="AU769" s="191" t="s">
        <v>82</v>
      </c>
      <c r="AY769" s="18" t="s">
        <v>171</v>
      </c>
      <c r="BE769" s="192">
        <f>IF(N769="základní",J769,0)</f>
        <v>0</v>
      </c>
      <c r="BF769" s="192">
        <f>IF(N769="snížená",J769,0)</f>
        <v>0</v>
      </c>
      <c r="BG769" s="192">
        <f>IF(N769="zákl. přenesená",J769,0)</f>
        <v>0</v>
      </c>
      <c r="BH769" s="192">
        <f>IF(N769="sníž. přenesená",J769,0)</f>
        <v>0</v>
      </c>
      <c r="BI769" s="192">
        <f>IF(N769="nulová",J769,0)</f>
        <v>0</v>
      </c>
      <c r="BJ769" s="18" t="s">
        <v>80</v>
      </c>
      <c r="BK769" s="192">
        <f>ROUND(I769*H769,2)</f>
        <v>0</v>
      </c>
      <c r="BL769" s="18" t="s">
        <v>260</v>
      </c>
      <c r="BM769" s="191" t="s">
        <v>1250</v>
      </c>
    </row>
    <row r="770" spans="1:65" s="2" customFormat="1" ht="19.2">
      <c r="A770" s="35"/>
      <c r="B770" s="36"/>
      <c r="C770" s="37"/>
      <c r="D770" s="200" t="s">
        <v>233</v>
      </c>
      <c r="E770" s="37"/>
      <c r="F770" s="231" t="s">
        <v>1251</v>
      </c>
      <c r="G770" s="37"/>
      <c r="H770" s="37"/>
      <c r="I770" s="195"/>
      <c r="J770" s="37"/>
      <c r="K770" s="37"/>
      <c r="L770" s="40"/>
      <c r="M770" s="196"/>
      <c r="N770" s="197"/>
      <c r="O770" s="65"/>
      <c r="P770" s="65"/>
      <c r="Q770" s="65"/>
      <c r="R770" s="65"/>
      <c r="S770" s="65"/>
      <c r="T770" s="66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233</v>
      </c>
      <c r="AU770" s="18" t="s">
        <v>82</v>
      </c>
    </row>
    <row r="771" spans="1:65" s="13" customFormat="1" ht="10.199999999999999">
      <c r="B771" s="198"/>
      <c r="C771" s="199"/>
      <c r="D771" s="200" t="s">
        <v>205</v>
      </c>
      <c r="E771" s="201" t="s">
        <v>19</v>
      </c>
      <c r="F771" s="202" t="s">
        <v>1252</v>
      </c>
      <c r="G771" s="199"/>
      <c r="H771" s="201" t="s">
        <v>19</v>
      </c>
      <c r="I771" s="203"/>
      <c r="J771" s="199"/>
      <c r="K771" s="199"/>
      <c r="L771" s="204"/>
      <c r="M771" s="205"/>
      <c r="N771" s="206"/>
      <c r="O771" s="206"/>
      <c r="P771" s="206"/>
      <c r="Q771" s="206"/>
      <c r="R771" s="206"/>
      <c r="S771" s="206"/>
      <c r="T771" s="207"/>
      <c r="AT771" s="208" t="s">
        <v>205</v>
      </c>
      <c r="AU771" s="208" t="s">
        <v>82</v>
      </c>
      <c r="AV771" s="13" t="s">
        <v>80</v>
      </c>
      <c r="AW771" s="13" t="s">
        <v>33</v>
      </c>
      <c r="AX771" s="13" t="s">
        <v>72</v>
      </c>
      <c r="AY771" s="208" t="s">
        <v>171</v>
      </c>
    </row>
    <row r="772" spans="1:65" s="14" customFormat="1" ht="10.199999999999999">
      <c r="B772" s="209"/>
      <c r="C772" s="210"/>
      <c r="D772" s="200" t="s">
        <v>205</v>
      </c>
      <c r="E772" s="211" t="s">
        <v>19</v>
      </c>
      <c r="F772" s="212" t="s">
        <v>1253</v>
      </c>
      <c r="G772" s="210"/>
      <c r="H772" s="213">
        <v>203.87299999999999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205</v>
      </c>
      <c r="AU772" s="219" t="s">
        <v>82</v>
      </c>
      <c r="AV772" s="14" t="s">
        <v>82</v>
      </c>
      <c r="AW772" s="14" t="s">
        <v>33</v>
      </c>
      <c r="AX772" s="14" t="s">
        <v>72</v>
      </c>
      <c r="AY772" s="219" t="s">
        <v>171</v>
      </c>
    </row>
    <row r="773" spans="1:65" s="14" customFormat="1" ht="10.199999999999999">
      <c r="B773" s="209"/>
      <c r="C773" s="210"/>
      <c r="D773" s="200" t="s">
        <v>205</v>
      </c>
      <c r="E773" s="211" t="s">
        <v>19</v>
      </c>
      <c r="F773" s="212" t="s">
        <v>935</v>
      </c>
      <c r="G773" s="210"/>
      <c r="H773" s="213">
        <v>-31.63</v>
      </c>
      <c r="I773" s="214"/>
      <c r="J773" s="210"/>
      <c r="K773" s="210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205</v>
      </c>
      <c r="AU773" s="219" t="s">
        <v>82</v>
      </c>
      <c r="AV773" s="14" t="s">
        <v>82</v>
      </c>
      <c r="AW773" s="14" t="s">
        <v>33</v>
      </c>
      <c r="AX773" s="14" t="s">
        <v>72</v>
      </c>
      <c r="AY773" s="219" t="s">
        <v>171</v>
      </c>
    </row>
    <row r="774" spans="1:65" s="15" customFormat="1" ht="10.199999999999999">
      <c r="B774" s="220"/>
      <c r="C774" s="221"/>
      <c r="D774" s="200" t="s">
        <v>205</v>
      </c>
      <c r="E774" s="222" t="s">
        <v>19</v>
      </c>
      <c r="F774" s="223" t="s">
        <v>208</v>
      </c>
      <c r="G774" s="221"/>
      <c r="H774" s="224">
        <v>172.24299999999999</v>
      </c>
      <c r="I774" s="225"/>
      <c r="J774" s="221"/>
      <c r="K774" s="221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205</v>
      </c>
      <c r="AU774" s="230" t="s">
        <v>82</v>
      </c>
      <c r="AV774" s="15" t="s">
        <v>177</v>
      </c>
      <c r="AW774" s="15" t="s">
        <v>33</v>
      </c>
      <c r="AX774" s="15" t="s">
        <v>80</v>
      </c>
      <c r="AY774" s="230" t="s">
        <v>171</v>
      </c>
    </row>
    <row r="775" spans="1:65" s="2" customFormat="1" ht="24.15" customHeight="1">
      <c r="A775" s="35"/>
      <c r="B775" s="36"/>
      <c r="C775" s="180" t="s">
        <v>1254</v>
      </c>
      <c r="D775" s="180" t="s">
        <v>173</v>
      </c>
      <c r="E775" s="181" t="s">
        <v>1255</v>
      </c>
      <c r="F775" s="182" t="s">
        <v>1256</v>
      </c>
      <c r="G775" s="183" t="s">
        <v>197</v>
      </c>
      <c r="H775" s="184">
        <v>313.303</v>
      </c>
      <c r="I775" s="185"/>
      <c r="J775" s="186">
        <f>ROUND(I775*H775,2)</f>
        <v>0</v>
      </c>
      <c r="K775" s="182" t="s">
        <v>190</v>
      </c>
      <c r="L775" s="40"/>
      <c r="M775" s="187" t="s">
        <v>19</v>
      </c>
      <c r="N775" s="188" t="s">
        <v>43</v>
      </c>
      <c r="O775" s="65"/>
      <c r="P775" s="189">
        <f>O775*H775</f>
        <v>0</v>
      </c>
      <c r="Q775" s="189">
        <v>1.8000000000000001E-4</v>
      </c>
      <c r="R775" s="189">
        <f>Q775*H775</f>
        <v>5.639454E-2</v>
      </c>
      <c r="S775" s="189">
        <v>0</v>
      </c>
      <c r="T775" s="190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191" t="s">
        <v>260</v>
      </c>
      <c r="AT775" s="191" t="s">
        <v>173</v>
      </c>
      <c r="AU775" s="191" t="s">
        <v>82</v>
      </c>
      <c r="AY775" s="18" t="s">
        <v>171</v>
      </c>
      <c r="BE775" s="192">
        <f>IF(N775="základní",J775,0)</f>
        <v>0</v>
      </c>
      <c r="BF775" s="192">
        <f>IF(N775="snížená",J775,0)</f>
        <v>0</v>
      </c>
      <c r="BG775" s="192">
        <f>IF(N775="zákl. přenesená",J775,0)</f>
        <v>0</v>
      </c>
      <c r="BH775" s="192">
        <f>IF(N775="sníž. přenesená",J775,0)</f>
        <v>0</v>
      </c>
      <c r="BI775" s="192">
        <f>IF(N775="nulová",J775,0)</f>
        <v>0</v>
      </c>
      <c r="BJ775" s="18" t="s">
        <v>80</v>
      </c>
      <c r="BK775" s="192">
        <f>ROUND(I775*H775,2)</f>
        <v>0</v>
      </c>
      <c r="BL775" s="18" t="s">
        <v>260</v>
      </c>
      <c r="BM775" s="191" t="s">
        <v>1257</v>
      </c>
    </row>
    <row r="776" spans="1:65" s="2" customFormat="1" ht="10.199999999999999">
      <c r="A776" s="35"/>
      <c r="B776" s="36"/>
      <c r="C776" s="37"/>
      <c r="D776" s="193" t="s">
        <v>192</v>
      </c>
      <c r="E776" s="37"/>
      <c r="F776" s="194" t="s">
        <v>1258</v>
      </c>
      <c r="G776" s="37"/>
      <c r="H776" s="37"/>
      <c r="I776" s="195"/>
      <c r="J776" s="37"/>
      <c r="K776" s="37"/>
      <c r="L776" s="40"/>
      <c r="M776" s="196"/>
      <c r="N776" s="197"/>
      <c r="O776" s="65"/>
      <c r="P776" s="65"/>
      <c r="Q776" s="65"/>
      <c r="R776" s="65"/>
      <c r="S776" s="65"/>
      <c r="T776" s="66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T776" s="18" t="s">
        <v>192</v>
      </c>
      <c r="AU776" s="18" t="s">
        <v>82</v>
      </c>
    </row>
    <row r="777" spans="1:65" s="14" customFormat="1" ht="10.199999999999999">
      <c r="B777" s="209"/>
      <c r="C777" s="210"/>
      <c r="D777" s="200" t="s">
        <v>205</v>
      </c>
      <c r="E777" s="211" t="s">
        <v>19</v>
      </c>
      <c r="F777" s="212" t="s">
        <v>1259</v>
      </c>
      <c r="G777" s="210"/>
      <c r="H777" s="213">
        <v>313.303</v>
      </c>
      <c r="I777" s="214"/>
      <c r="J777" s="210"/>
      <c r="K777" s="210"/>
      <c r="L777" s="215"/>
      <c r="M777" s="216"/>
      <c r="N777" s="217"/>
      <c r="O777" s="217"/>
      <c r="P777" s="217"/>
      <c r="Q777" s="217"/>
      <c r="R777" s="217"/>
      <c r="S777" s="217"/>
      <c r="T777" s="218"/>
      <c r="AT777" s="219" t="s">
        <v>205</v>
      </c>
      <c r="AU777" s="219" t="s">
        <v>82</v>
      </c>
      <c r="AV777" s="14" t="s">
        <v>82</v>
      </c>
      <c r="AW777" s="14" t="s">
        <v>33</v>
      </c>
      <c r="AX777" s="14" t="s">
        <v>72</v>
      </c>
      <c r="AY777" s="219" t="s">
        <v>171</v>
      </c>
    </row>
    <row r="778" spans="1:65" s="15" customFormat="1" ht="10.199999999999999">
      <c r="B778" s="220"/>
      <c r="C778" s="221"/>
      <c r="D778" s="200" t="s">
        <v>205</v>
      </c>
      <c r="E778" s="222" t="s">
        <v>19</v>
      </c>
      <c r="F778" s="223" t="s">
        <v>208</v>
      </c>
      <c r="G778" s="221"/>
      <c r="H778" s="224">
        <v>313.303</v>
      </c>
      <c r="I778" s="225"/>
      <c r="J778" s="221"/>
      <c r="K778" s="221"/>
      <c r="L778" s="226"/>
      <c r="M778" s="227"/>
      <c r="N778" s="228"/>
      <c r="O778" s="228"/>
      <c r="P778" s="228"/>
      <c r="Q778" s="228"/>
      <c r="R778" s="228"/>
      <c r="S778" s="228"/>
      <c r="T778" s="229"/>
      <c r="AT778" s="230" t="s">
        <v>205</v>
      </c>
      <c r="AU778" s="230" t="s">
        <v>82</v>
      </c>
      <c r="AV778" s="15" t="s">
        <v>177</v>
      </c>
      <c r="AW778" s="15" t="s">
        <v>33</v>
      </c>
      <c r="AX778" s="15" t="s">
        <v>80</v>
      </c>
      <c r="AY778" s="230" t="s">
        <v>171</v>
      </c>
    </row>
    <row r="779" spans="1:65" s="2" customFormat="1" ht="44.25" customHeight="1">
      <c r="A779" s="35"/>
      <c r="B779" s="36"/>
      <c r="C779" s="180" t="s">
        <v>1260</v>
      </c>
      <c r="D779" s="180" t="s">
        <v>173</v>
      </c>
      <c r="E779" s="181" t="s">
        <v>1261</v>
      </c>
      <c r="F779" s="182" t="s">
        <v>1262</v>
      </c>
      <c r="G779" s="183" t="s">
        <v>860</v>
      </c>
      <c r="H779" s="242"/>
      <c r="I779" s="185"/>
      <c r="J779" s="186">
        <f>ROUND(I779*H779,2)</f>
        <v>0</v>
      </c>
      <c r="K779" s="182" t="s">
        <v>190</v>
      </c>
      <c r="L779" s="40"/>
      <c r="M779" s="187" t="s">
        <v>19</v>
      </c>
      <c r="N779" s="188" t="s">
        <v>43</v>
      </c>
      <c r="O779" s="65"/>
      <c r="P779" s="189">
        <f>O779*H779</f>
        <v>0</v>
      </c>
      <c r="Q779" s="189">
        <v>0</v>
      </c>
      <c r="R779" s="189">
        <f>Q779*H779</f>
        <v>0</v>
      </c>
      <c r="S779" s="189">
        <v>0</v>
      </c>
      <c r="T779" s="190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191" t="s">
        <v>260</v>
      </c>
      <c r="AT779" s="191" t="s">
        <v>173</v>
      </c>
      <c r="AU779" s="191" t="s">
        <v>82</v>
      </c>
      <c r="AY779" s="18" t="s">
        <v>171</v>
      </c>
      <c r="BE779" s="192">
        <f>IF(N779="základní",J779,0)</f>
        <v>0</v>
      </c>
      <c r="BF779" s="192">
        <f>IF(N779="snížená",J779,0)</f>
        <v>0</v>
      </c>
      <c r="BG779" s="192">
        <f>IF(N779="zákl. přenesená",J779,0)</f>
        <v>0</v>
      </c>
      <c r="BH779" s="192">
        <f>IF(N779="sníž. přenesená",J779,0)</f>
        <v>0</v>
      </c>
      <c r="BI779" s="192">
        <f>IF(N779="nulová",J779,0)</f>
        <v>0</v>
      </c>
      <c r="BJ779" s="18" t="s">
        <v>80</v>
      </c>
      <c r="BK779" s="192">
        <f>ROUND(I779*H779,2)</f>
        <v>0</v>
      </c>
      <c r="BL779" s="18" t="s">
        <v>260</v>
      </c>
      <c r="BM779" s="191" t="s">
        <v>1263</v>
      </c>
    </row>
    <row r="780" spans="1:65" s="2" customFormat="1" ht="10.199999999999999">
      <c r="A780" s="35"/>
      <c r="B780" s="36"/>
      <c r="C780" s="37"/>
      <c r="D780" s="193" t="s">
        <v>192</v>
      </c>
      <c r="E780" s="37"/>
      <c r="F780" s="194" t="s">
        <v>1264</v>
      </c>
      <c r="G780" s="37"/>
      <c r="H780" s="37"/>
      <c r="I780" s="195"/>
      <c r="J780" s="37"/>
      <c r="K780" s="37"/>
      <c r="L780" s="40"/>
      <c r="M780" s="196"/>
      <c r="N780" s="197"/>
      <c r="O780" s="65"/>
      <c r="P780" s="65"/>
      <c r="Q780" s="65"/>
      <c r="R780" s="65"/>
      <c r="S780" s="65"/>
      <c r="T780" s="66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T780" s="18" t="s">
        <v>192</v>
      </c>
      <c r="AU780" s="18" t="s">
        <v>82</v>
      </c>
    </row>
    <row r="781" spans="1:65" s="12" customFormat="1" ht="22.8" customHeight="1">
      <c r="B781" s="164"/>
      <c r="C781" s="165"/>
      <c r="D781" s="166" t="s">
        <v>71</v>
      </c>
      <c r="E781" s="178" t="s">
        <v>1265</v>
      </c>
      <c r="F781" s="178" t="s">
        <v>1266</v>
      </c>
      <c r="G781" s="165"/>
      <c r="H781" s="165"/>
      <c r="I781" s="168"/>
      <c r="J781" s="179">
        <f>BK781</f>
        <v>0</v>
      </c>
      <c r="K781" s="165"/>
      <c r="L781" s="170"/>
      <c r="M781" s="171"/>
      <c r="N781" s="172"/>
      <c r="O781" s="172"/>
      <c r="P781" s="173">
        <f>SUM(P782:P865)</f>
        <v>0</v>
      </c>
      <c r="Q781" s="172"/>
      <c r="R781" s="173">
        <f>SUM(R782:R865)</f>
        <v>6.2252069900000011</v>
      </c>
      <c r="S781" s="172"/>
      <c r="T781" s="174">
        <f>SUM(T782:T865)</f>
        <v>0</v>
      </c>
      <c r="AR781" s="175" t="s">
        <v>82</v>
      </c>
      <c r="AT781" s="176" t="s">
        <v>71</v>
      </c>
      <c r="AU781" s="176" t="s">
        <v>80</v>
      </c>
      <c r="AY781" s="175" t="s">
        <v>171</v>
      </c>
      <c r="BK781" s="177">
        <f>SUM(BK782:BK865)</f>
        <v>0</v>
      </c>
    </row>
    <row r="782" spans="1:65" s="2" customFormat="1" ht="49.05" customHeight="1">
      <c r="A782" s="35"/>
      <c r="B782" s="36"/>
      <c r="C782" s="180" t="s">
        <v>1267</v>
      </c>
      <c r="D782" s="180" t="s">
        <v>173</v>
      </c>
      <c r="E782" s="181" t="s">
        <v>1268</v>
      </c>
      <c r="F782" s="182" t="s">
        <v>1269</v>
      </c>
      <c r="G782" s="183" t="s">
        <v>197</v>
      </c>
      <c r="H782" s="184">
        <v>120.05</v>
      </c>
      <c r="I782" s="185"/>
      <c r="J782" s="186">
        <f>ROUND(I782*H782,2)</f>
        <v>0</v>
      </c>
      <c r="K782" s="182" t="s">
        <v>190</v>
      </c>
      <c r="L782" s="40"/>
      <c r="M782" s="187" t="s">
        <v>19</v>
      </c>
      <c r="N782" s="188" t="s">
        <v>43</v>
      </c>
      <c r="O782" s="65"/>
      <c r="P782" s="189">
        <f>O782*H782</f>
        <v>0</v>
      </c>
      <c r="Q782" s="189">
        <v>1.379E-2</v>
      </c>
      <c r="R782" s="189">
        <f>Q782*H782</f>
        <v>1.6554895000000001</v>
      </c>
      <c r="S782" s="189">
        <v>0</v>
      </c>
      <c r="T782" s="190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191" t="s">
        <v>260</v>
      </c>
      <c r="AT782" s="191" t="s">
        <v>173</v>
      </c>
      <c r="AU782" s="191" t="s">
        <v>82</v>
      </c>
      <c r="AY782" s="18" t="s">
        <v>171</v>
      </c>
      <c r="BE782" s="192">
        <f>IF(N782="základní",J782,0)</f>
        <v>0</v>
      </c>
      <c r="BF782" s="192">
        <f>IF(N782="snížená",J782,0)</f>
        <v>0</v>
      </c>
      <c r="BG782" s="192">
        <f>IF(N782="zákl. přenesená",J782,0)</f>
        <v>0</v>
      </c>
      <c r="BH782" s="192">
        <f>IF(N782="sníž. přenesená",J782,0)</f>
        <v>0</v>
      </c>
      <c r="BI782" s="192">
        <f>IF(N782="nulová",J782,0)</f>
        <v>0</v>
      </c>
      <c r="BJ782" s="18" t="s">
        <v>80</v>
      </c>
      <c r="BK782" s="192">
        <f>ROUND(I782*H782,2)</f>
        <v>0</v>
      </c>
      <c r="BL782" s="18" t="s">
        <v>260</v>
      </c>
      <c r="BM782" s="191" t="s">
        <v>1270</v>
      </c>
    </row>
    <row r="783" spans="1:65" s="2" customFormat="1" ht="10.199999999999999">
      <c r="A783" s="35"/>
      <c r="B783" s="36"/>
      <c r="C783" s="37"/>
      <c r="D783" s="193" t="s">
        <v>192</v>
      </c>
      <c r="E783" s="37"/>
      <c r="F783" s="194" t="s">
        <v>1271</v>
      </c>
      <c r="G783" s="37"/>
      <c r="H783" s="37"/>
      <c r="I783" s="195"/>
      <c r="J783" s="37"/>
      <c r="K783" s="37"/>
      <c r="L783" s="40"/>
      <c r="M783" s="196"/>
      <c r="N783" s="197"/>
      <c r="O783" s="65"/>
      <c r="P783" s="65"/>
      <c r="Q783" s="65"/>
      <c r="R783" s="65"/>
      <c r="S783" s="65"/>
      <c r="T783" s="66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T783" s="18" t="s">
        <v>192</v>
      </c>
      <c r="AU783" s="18" t="s">
        <v>82</v>
      </c>
    </row>
    <row r="784" spans="1:65" s="14" customFormat="1" ht="10.199999999999999">
      <c r="B784" s="209"/>
      <c r="C784" s="210"/>
      <c r="D784" s="200" t="s">
        <v>205</v>
      </c>
      <c r="E784" s="211" t="s">
        <v>19</v>
      </c>
      <c r="F784" s="212" t="s">
        <v>1272</v>
      </c>
      <c r="G784" s="210"/>
      <c r="H784" s="213">
        <v>120.05</v>
      </c>
      <c r="I784" s="214"/>
      <c r="J784" s="210"/>
      <c r="K784" s="210"/>
      <c r="L784" s="215"/>
      <c r="M784" s="216"/>
      <c r="N784" s="217"/>
      <c r="O784" s="217"/>
      <c r="P784" s="217"/>
      <c r="Q784" s="217"/>
      <c r="R784" s="217"/>
      <c r="S784" s="217"/>
      <c r="T784" s="218"/>
      <c r="AT784" s="219" t="s">
        <v>205</v>
      </c>
      <c r="AU784" s="219" t="s">
        <v>82</v>
      </c>
      <c r="AV784" s="14" t="s">
        <v>82</v>
      </c>
      <c r="AW784" s="14" t="s">
        <v>33</v>
      </c>
      <c r="AX784" s="14" t="s">
        <v>72</v>
      </c>
      <c r="AY784" s="219" t="s">
        <v>171</v>
      </c>
    </row>
    <row r="785" spans="1:65" s="15" customFormat="1" ht="10.199999999999999">
      <c r="B785" s="220"/>
      <c r="C785" s="221"/>
      <c r="D785" s="200" t="s">
        <v>205</v>
      </c>
      <c r="E785" s="222" t="s">
        <v>19</v>
      </c>
      <c r="F785" s="223" t="s">
        <v>208</v>
      </c>
      <c r="G785" s="221"/>
      <c r="H785" s="224">
        <v>120.05</v>
      </c>
      <c r="I785" s="225"/>
      <c r="J785" s="221"/>
      <c r="K785" s="221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205</v>
      </c>
      <c r="AU785" s="230" t="s">
        <v>82</v>
      </c>
      <c r="AV785" s="15" t="s">
        <v>177</v>
      </c>
      <c r="AW785" s="15" t="s">
        <v>33</v>
      </c>
      <c r="AX785" s="15" t="s">
        <v>80</v>
      </c>
      <c r="AY785" s="230" t="s">
        <v>171</v>
      </c>
    </row>
    <row r="786" spans="1:65" s="2" customFormat="1" ht="49.05" customHeight="1">
      <c r="A786" s="35"/>
      <c r="B786" s="36"/>
      <c r="C786" s="180" t="s">
        <v>1273</v>
      </c>
      <c r="D786" s="180" t="s">
        <v>173</v>
      </c>
      <c r="E786" s="181" t="s">
        <v>1274</v>
      </c>
      <c r="F786" s="182" t="s">
        <v>1275</v>
      </c>
      <c r="G786" s="183" t="s">
        <v>197</v>
      </c>
      <c r="H786" s="184">
        <v>16.7</v>
      </c>
      <c r="I786" s="185"/>
      <c r="J786" s="186">
        <f>ROUND(I786*H786,2)</f>
        <v>0</v>
      </c>
      <c r="K786" s="182" t="s">
        <v>190</v>
      </c>
      <c r="L786" s="40"/>
      <c r="M786" s="187" t="s">
        <v>19</v>
      </c>
      <c r="N786" s="188" t="s">
        <v>43</v>
      </c>
      <c r="O786" s="65"/>
      <c r="P786" s="189">
        <f>O786*H786</f>
        <v>0</v>
      </c>
      <c r="Q786" s="189">
        <v>1.609E-2</v>
      </c>
      <c r="R786" s="189">
        <f>Q786*H786</f>
        <v>0.26870299999999997</v>
      </c>
      <c r="S786" s="189">
        <v>0</v>
      </c>
      <c r="T786" s="190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191" t="s">
        <v>260</v>
      </c>
      <c r="AT786" s="191" t="s">
        <v>173</v>
      </c>
      <c r="AU786" s="191" t="s">
        <v>82</v>
      </c>
      <c r="AY786" s="18" t="s">
        <v>171</v>
      </c>
      <c r="BE786" s="192">
        <f>IF(N786="základní",J786,0)</f>
        <v>0</v>
      </c>
      <c r="BF786" s="192">
        <f>IF(N786="snížená",J786,0)</f>
        <v>0</v>
      </c>
      <c r="BG786" s="192">
        <f>IF(N786="zákl. přenesená",J786,0)</f>
        <v>0</v>
      </c>
      <c r="BH786" s="192">
        <f>IF(N786="sníž. přenesená",J786,0)</f>
        <v>0</v>
      </c>
      <c r="BI786" s="192">
        <f>IF(N786="nulová",J786,0)</f>
        <v>0</v>
      </c>
      <c r="BJ786" s="18" t="s">
        <v>80</v>
      </c>
      <c r="BK786" s="192">
        <f>ROUND(I786*H786,2)</f>
        <v>0</v>
      </c>
      <c r="BL786" s="18" t="s">
        <v>260</v>
      </c>
      <c r="BM786" s="191" t="s">
        <v>1276</v>
      </c>
    </row>
    <row r="787" spans="1:65" s="2" customFormat="1" ht="10.199999999999999">
      <c r="A787" s="35"/>
      <c r="B787" s="36"/>
      <c r="C787" s="37"/>
      <c r="D787" s="193" t="s">
        <v>192</v>
      </c>
      <c r="E787" s="37"/>
      <c r="F787" s="194" t="s">
        <v>1277</v>
      </c>
      <c r="G787" s="37"/>
      <c r="H787" s="37"/>
      <c r="I787" s="195"/>
      <c r="J787" s="37"/>
      <c r="K787" s="37"/>
      <c r="L787" s="40"/>
      <c r="M787" s="196"/>
      <c r="N787" s="197"/>
      <c r="O787" s="65"/>
      <c r="P787" s="65"/>
      <c r="Q787" s="65"/>
      <c r="R787" s="65"/>
      <c r="S787" s="65"/>
      <c r="T787" s="66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192</v>
      </c>
      <c r="AU787" s="18" t="s">
        <v>82</v>
      </c>
    </row>
    <row r="788" spans="1:65" s="14" customFormat="1" ht="10.199999999999999">
      <c r="B788" s="209"/>
      <c r="C788" s="210"/>
      <c r="D788" s="200" t="s">
        <v>205</v>
      </c>
      <c r="E788" s="211" t="s">
        <v>19</v>
      </c>
      <c r="F788" s="212" t="s">
        <v>1278</v>
      </c>
      <c r="G788" s="210"/>
      <c r="H788" s="213">
        <v>16.7</v>
      </c>
      <c r="I788" s="214"/>
      <c r="J788" s="210"/>
      <c r="K788" s="210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205</v>
      </c>
      <c r="AU788" s="219" t="s">
        <v>82</v>
      </c>
      <c r="AV788" s="14" t="s">
        <v>82</v>
      </c>
      <c r="AW788" s="14" t="s">
        <v>33</v>
      </c>
      <c r="AX788" s="14" t="s">
        <v>72</v>
      </c>
      <c r="AY788" s="219" t="s">
        <v>171</v>
      </c>
    </row>
    <row r="789" spans="1:65" s="15" customFormat="1" ht="10.199999999999999">
      <c r="B789" s="220"/>
      <c r="C789" s="221"/>
      <c r="D789" s="200" t="s">
        <v>205</v>
      </c>
      <c r="E789" s="222" t="s">
        <v>19</v>
      </c>
      <c r="F789" s="223" t="s">
        <v>208</v>
      </c>
      <c r="G789" s="221"/>
      <c r="H789" s="224">
        <v>16.7</v>
      </c>
      <c r="I789" s="225"/>
      <c r="J789" s="221"/>
      <c r="K789" s="221"/>
      <c r="L789" s="226"/>
      <c r="M789" s="227"/>
      <c r="N789" s="228"/>
      <c r="O789" s="228"/>
      <c r="P789" s="228"/>
      <c r="Q789" s="228"/>
      <c r="R789" s="228"/>
      <c r="S789" s="228"/>
      <c r="T789" s="229"/>
      <c r="AT789" s="230" t="s">
        <v>205</v>
      </c>
      <c r="AU789" s="230" t="s">
        <v>82</v>
      </c>
      <c r="AV789" s="15" t="s">
        <v>177</v>
      </c>
      <c r="AW789" s="15" t="s">
        <v>33</v>
      </c>
      <c r="AX789" s="15" t="s">
        <v>80</v>
      </c>
      <c r="AY789" s="230" t="s">
        <v>171</v>
      </c>
    </row>
    <row r="790" spans="1:65" s="2" customFormat="1" ht="37.799999999999997" customHeight="1">
      <c r="A790" s="35"/>
      <c r="B790" s="36"/>
      <c r="C790" s="180" t="s">
        <v>1279</v>
      </c>
      <c r="D790" s="180" t="s">
        <v>173</v>
      </c>
      <c r="E790" s="181" t="s">
        <v>1280</v>
      </c>
      <c r="F790" s="182" t="s">
        <v>1281</v>
      </c>
      <c r="G790" s="183" t="s">
        <v>197</v>
      </c>
      <c r="H790" s="184">
        <v>136.75</v>
      </c>
      <c r="I790" s="185"/>
      <c r="J790" s="186">
        <f>ROUND(I790*H790,2)</f>
        <v>0</v>
      </c>
      <c r="K790" s="182" t="s">
        <v>190</v>
      </c>
      <c r="L790" s="40"/>
      <c r="M790" s="187" t="s">
        <v>19</v>
      </c>
      <c r="N790" s="188" t="s">
        <v>43</v>
      </c>
      <c r="O790" s="65"/>
      <c r="P790" s="189">
        <f>O790*H790</f>
        <v>0</v>
      </c>
      <c r="Q790" s="189">
        <v>1E-4</v>
      </c>
      <c r="R790" s="189">
        <f>Q790*H790</f>
        <v>1.3675000000000001E-2</v>
      </c>
      <c r="S790" s="189">
        <v>0</v>
      </c>
      <c r="T790" s="190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91" t="s">
        <v>260</v>
      </c>
      <c r="AT790" s="191" t="s">
        <v>173</v>
      </c>
      <c r="AU790" s="191" t="s">
        <v>82</v>
      </c>
      <c r="AY790" s="18" t="s">
        <v>171</v>
      </c>
      <c r="BE790" s="192">
        <f>IF(N790="základní",J790,0)</f>
        <v>0</v>
      </c>
      <c r="BF790" s="192">
        <f>IF(N790="snížená",J790,0)</f>
        <v>0</v>
      </c>
      <c r="BG790" s="192">
        <f>IF(N790="zákl. přenesená",J790,0)</f>
        <v>0</v>
      </c>
      <c r="BH790" s="192">
        <f>IF(N790="sníž. přenesená",J790,0)</f>
        <v>0</v>
      </c>
      <c r="BI790" s="192">
        <f>IF(N790="nulová",J790,0)</f>
        <v>0</v>
      </c>
      <c r="BJ790" s="18" t="s">
        <v>80</v>
      </c>
      <c r="BK790" s="192">
        <f>ROUND(I790*H790,2)</f>
        <v>0</v>
      </c>
      <c r="BL790" s="18" t="s">
        <v>260</v>
      </c>
      <c r="BM790" s="191" t="s">
        <v>1282</v>
      </c>
    </row>
    <row r="791" spans="1:65" s="2" customFormat="1" ht="10.199999999999999">
      <c r="A791" s="35"/>
      <c r="B791" s="36"/>
      <c r="C791" s="37"/>
      <c r="D791" s="193" t="s">
        <v>192</v>
      </c>
      <c r="E791" s="37"/>
      <c r="F791" s="194" t="s">
        <v>1283</v>
      </c>
      <c r="G791" s="37"/>
      <c r="H791" s="37"/>
      <c r="I791" s="195"/>
      <c r="J791" s="37"/>
      <c r="K791" s="37"/>
      <c r="L791" s="40"/>
      <c r="M791" s="196"/>
      <c r="N791" s="197"/>
      <c r="O791" s="65"/>
      <c r="P791" s="65"/>
      <c r="Q791" s="65"/>
      <c r="R791" s="65"/>
      <c r="S791" s="65"/>
      <c r="T791" s="66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192</v>
      </c>
      <c r="AU791" s="18" t="s">
        <v>82</v>
      </c>
    </row>
    <row r="792" spans="1:65" s="14" customFormat="1" ht="10.199999999999999">
      <c r="B792" s="209"/>
      <c r="C792" s="210"/>
      <c r="D792" s="200" t="s">
        <v>205</v>
      </c>
      <c r="E792" s="211" t="s">
        <v>19</v>
      </c>
      <c r="F792" s="212" t="s">
        <v>1284</v>
      </c>
      <c r="G792" s="210"/>
      <c r="H792" s="213">
        <v>136.75</v>
      </c>
      <c r="I792" s="214"/>
      <c r="J792" s="210"/>
      <c r="K792" s="210"/>
      <c r="L792" s="215"/>
      <c r="M792" s="216"/>
      <c r="N792" s="217"/>
      <c r="O792" s="217"/>
      <c r="P792" s="217"/>
      <c r="Q792" s="217"/>
      <c r="R792" s="217"/>
      <c r="S792" s="217"/>
      <c r="T792" s="218"/>
      <c r="AT792" s="219" t="s">
        <v>205</v>
      </c>
      <c r="AU792" s="219" t="s">
        <v>82</v>
      </c>
      <c r="AV792" s="14" t="s">
        <v>82</v>
      </c>
      <c r="AW792" s="14" t="s">
        <v>33</v>
      </c>
      <c r="AX792" s="14" t="s">
        <v>80</v>
      </c>
      <c r="AY792" s="219" t="s">
        <v>171</v>
      </c>
    </row>
    <row r="793" spans="1:65" s="2" customFormat="1" ht="44.25" customHeight="1">
      <c r="A793" s="35"/>
      <c r="B793" s="36"/>
      <c r="C793" s="180" t="s">
        <v>1285</v>
      </c>
      <c r="D793" s="180" t="s">
        <v>173</v>
      </c>
      <c r="E793" s="181" t="s">
        <v>1286</v>
      </c>
      <c r="F793" s="182" t="s">
        <v>1287</v>
      </c>
      <c r="G793" s="183" t="s">
        <v>197</v>
      </c>
      <c r="H793" s="184">
        <v>136.75</v>
      </c>
      <c r="I793" s="185"/>
      <c r="J793" s="186">
        <f>ROUND(I793*H793,2)</f>
        <v>0</v>
      </c>
      <c r="K793" s="182" t="s">
        <v>190</v>
      </c>
      <c r="L793" s="40"/>
      <c r="M793" s="187" t="s">
        <v>19</v>
      </c>
      <c r="N793" s="188" t="s">
        <v>43</v>
      </c>
      <c r="O793" s="65"/>
      <c r="P793" s="189">
        <f>O793*H793</f>
        <v>0</v>
      </c>
      <c r="Q793" s="189">
        <v>0</v>
      </c>
      <c r="R793" s="189">
        <f>Q793*H793</f>
        <v>0</v>
      </c>
      <c r="S793" s="189">
        <v>0</v>
      </c>
      <c r="T793" s="190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191" t="s">
        <v>260</v>
      </c>
      <c r="AT793" s="191" t="s">
        <v>173</v>
      </c>
      <c r="AU793" s="191" t="s">
        <v>82</v>
      </c>
      <c r="AY793" s="18" t="s">
        <v>171</v>
      </c>
      <c r="BE793" s="192">
        <f>IF(N793="základní",J793,0)</f>
        <v>0</v>
      </c>
      <c r="BF793" s="192">
        <f>IF(N793="snížená",J793,0)</f>
        <v>0</v>
      </c>
      <c r="BG793" s="192">
        <f>IF(N793="zákl. přenesená",J793,0)</f>
        <v>0</v>
      </c>
      <c r="BH793" s="192">
        <f>IF(N793="sníž. přenesená",J793,0)</f>
        <v>0</v>
      </c>
      <c r="BI793" s="192">
        <f>IF(N793="nulová",J793,0)</f>
        <v>0</v>
      </c>
      <c r="BJ793" s="18" t="s">
        <v>80</v>
      </c>
      <c r="BK793" s="192">
        <f>ROUND(I793*H793,2)</f>
        <v>0</v>
      </c>
      <c r="BL793" s="18" t="s">
        <v>260</v>
      </c>
      <c r="BM793" s="191" t="s">
        <v>1288</v>
      </c>
    </row>
    <row r="794" spans="1:65" s="2" customFormat="1" ht="10.199999999999999">
      <c r="A794" s="35"/>
      <c r="B794" s="36"/>
      <c r="C794" s="37"/>
      <c r="D794" s="193" t="s">
        <v>192</v>
      </c>
      <c r="E794" s="37"/>
      <c r="F794" s="194" t="s">
        <v>1289</v>
      </c>
      <c r="G794" s="37"/>
      <c r="H794" s="37"/>
      <c r="I794" s="195"/>
      <c r="J794" s="37"/>
      <c r="K794" s="37"/>
      <c r="L794" s="40"/>
      <c r="M794" s="196"/>
      <c r="N794" s="197"/>
      <c r="O794" s="65"/>
      <c r="P794" s="65"/>
      <c r="Q794" s="65"/>
      <c r="R794" s="65"/>
      <c r="S794" s="65"/>
      <c r="T794" s="66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T794" s="18" t="s">
        <v>192</v>
      </c>
      <c r="AU794" s="18" t="s">
        <v>82</v>
      </c>
    </row>
    <row r="795" spans="1:65" s="2" customFormat="1" ht="24.15" customHeight="1">
      <c r="A795" s="35"/>
      <c r="B795" s="36"/>
      <c r="C795" s="232" t="s">
        <v>1290</v>
      </c>
      <c r="D795" s="232" t="s">
        <v>315</v>
      </c>
      <c r="E795" s="233" t="s">
        <v>1291</v>
      </c>
      <c r="F795" s="234" t="s">
        <v>1292</v>
      </c>
      <c r="G795" s="235" t="s">
        <v>197</v>
      </c>
      <c r="H795" s="236">
        <v>153.63900000000001</v>
      </c>
      <c r="I795" s="237"/>
      <c r="J795" s="238">
        <f>ROUND(I795*H795,2)</f>
        <v>0</v>
      </c>
      <c r="K795" s="234" t="s">
        <v>190</v>
      </c>
      <c r="L795" s="239"/>
      <c r="M795" s="240" t="s">
        <v>19</v>
      </c>
      <c r="N795" s="241" t="s">
        <v>43</v>
      </c>
      <c r="O795" s="65"/>
      <c r="P795" s="189">
        <f>O795*H795</f>
        <v>0</v>
      </c>
      <c r="Q795" s="189">
        <v>1.6000000000000001E-4</v>
      </c>
      <c r="R795" s="189">
        <f>Q795*H795</f>
        <v>2.4582240000000005E-2</v>
      </c>
      <c r="S795" s="189">
        <v>0</v>
      </c>
      <c r="T795" s="190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91" t="s">
        <v>362</v>
      </c>
      <c r="AT795" s="191" t="s">
        <v>315</v>
      </c>
      <c r="AU795" s="191" t="s">
        <v>82</v>
      </c>
      <c r="AY795" s="18" t="s">
        <v>171</v>
      </c>
      <c r="BE795" s="192">
        <f>IF(N795="základní",J795,0)</f>
        <v>0</v>
      </c>
      <c r="BF795" s="192">
        <f>IF(N795="snížená",J795,0)</f>
        <v>0</v>
      </c>
      <c r="BG795" s="192">
        <f>IF(N795="zákl. přenesená",J795,0)</f>
        <v>0</v>
      </c>
      <c r="BH795" s="192">
        <f>IF(N795="sníž. přenesená",J795,0)</f>
        <v>0</v>
      </c>
      <c r="BI795" s="192">
        <f>IF(N795="nulová",J795,0)</f>
        <v>0</v>
      </c>
      <c r="BJ795" s="18" t="s">
        <v>80</v>
      </c>
      <c r="BK795" s="192">
        <f>ROUND(I795*H795,2)</f>
        <v>0</v>
      </c>
      <c r="BL795" s="18" t="s">
        <v>260</v>
      </c>
      <c r="BM795" s="191" t="s">
        <v>1293</v>
      </c>
    </row>
    <row r="796" spans="1:65" s="14" customFormat="1" ht="10.199999999999999">
      <c r="B796" s="209"/>
      <c r="C796" s="210"/>
      <c r="D796" s="200" t="s">
        <v>205</v>
      </c>
      <c r="E796" s="211" t="s">
        <v>19</v>
      </c>
      <c r="F796" s="212" t="s">
        <v>1294</v>
      </c>
      <c r="G796" s="210"/>
      <c r="H796" s="213">
        <v>136.75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205</v>
      </c>
      <c r="AU796" s="219" t="s">
        <v>82</v>
      </c>
      <c r="AV796" s="14" t="s">
        <v>82</v>
      </c>
      <c r="AW796" s="14" t="s">
        <v>33</v>
      </c>
      <c r="AX796" s="14" t="s">
        <v>80</v>
      </c>
      <c r="AY796" s="219" t="s">
        <v>171</v>
      </c>
    </row>
    <row r="797" spans="1:65" s="14" customFormat="1" ht="10.199999999999999">
      <c r="B797" s="209"/>
      <c r="C797" s="210"/>
      <c r="D797" s="200" t="s">
        <v>205</v>
      </c>
      <c r="E797" s="210"/>
      <c r="F797" s="212" t="s">
        <v>1295</v>
      </c>
      <c r="G797" s="210"/>
      <c r="H797" s="213">
        <v>153.63900000000001</v>
      </c>
      <c r="I797" s="214"/>
      <c r="J797" s="210"/>
      <c r="K797" s="210"/>
      <c r="L797" s="215"/>
      <c r="M797" s="216"/>
      <c r="N797" s="217"/>
      <c r="O797" s="217"/>
      <c r="P797" s="217"/>
      <c r="Q797" s="217"/>
      <c r="R797" s="217"/>
      <c r="S797" s="217"/>
      <c r="T797" s="218"/>
      <c r="AT797" s="219" t="s">
        <v>205</v>
      </c>
      <c r="AU797" s="219" t="s">
        <v>82</v>
      </c>
      <c r="AV797" s="14" t="s">
        <v>82</v>
      </c>
      <c r="AW797" s="14" t="s">
        <v>4</v>
      </c>
      <c r="AX797" s="14" t="s">
        <v>80</v>
      </c>
      <c r="AY797" s="219" t="s">
        <v>171</v>
      </c>
    </row>
    <row r="798" spans="1:65" s="2" customFormat="1" ht="44.25" customHeight="1">
      <c r="A798" s="35"/>
      <c r="B798" s="36"/>
      <c r="C798" s="180" t="s">
        <v>1296</v>
      </c>
      <c r="D798" s="180" t="s">
        <v>173</v>
      </c>
      <c r="E798" s="181" t="s">
        <v>1297</v>
      </c>
      <c r="F798" s="182" t="s">
        <v>1298</v>
      </c>
      <c r="G798" s="183" t="s">
        <v>197</v>
      </c>
      <c r="H798" s="184">
        <v>136.75</v>
      </c>
      <c r="I798" s="185"/>
      <c r="J798" s="186">
        <f>ROUND(I798*H798,2)</f>
        <v>0</v>
      </c>
      <c r="K798" s="182" t="s">
        <v>190</v>
      </c>
      <c r="L798" s="40"/>
      <c r="M798" s="187" t="s">
        <v>19</v>
      </c>
      <c r="N798" s="188" t="s">
        <v>43</v>
      </c>
      <c r="O798" s="65"/>
      <c r="P798" s="189">
        <f>O798*H798</f>
        <v>0</v>
      </c>
      <c r="Q798" s="189">
        <v>0</v>
      </c>
      <c r="R798" s="189">
        <f>Q798*H798</f>
        <v>0</v>
      </c>
      <c r="S798" s="189">
        <v>0</v>
      </c>
      <c r="T798" s="190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191" t="s">
        <v>260</v>
      </c>
      <c r="AT798" s="191" t="s">
        <v>173</v>
      </c>
      <c r="AU798" s="191" t="s">
        <v>82</v>
      </c>
      <c r="AY798" s="18" t="s">
        <v>171</v>
      </c>
      <c r="BE798" s="192">
        <f>IF(N798="základní",J798,0)</f>
        <v>0</v>
      </c>
      <c r="BF798" s="192">
        <f>IF(N798="snížená",J798,0)</f>
        <v>0</v>
      </c>
      <c r="BG798" s="192">
        <f>IF(N798="zákl. přenesená",J798,0)</f>
        <v>0</v>
      </c>
      <c r="BH798" s="192">
        <f>IF(N798="sníž. přenesená",J798,0)</f>
        <v>0</v>
      </c>
      <c r="BI798" s="192">
        <f>IF(N798="nulová",J798,0)</f>
        <v>0</v>
      </c>
      <c r="BJ798" s="18" t="s">
        <v>80</v>
      </c>
      <c r="BK798" s="192">
        <f>ROUND(I798*H798,2)</f>
        <v>0</v>
      </c>
      <c r="BL798" s="18" t="s">
        <v>260</v>
      </c>
      <c r="BM798" s="191" t="s">
        <v>1299</v>
      </c>
    </row>
    <row r="799" spans="1:65" s="2" customFormat="1" ht="10.199999999999999">
      <c r="A799" s="35"/>
      <c r="B799" s="36"/>
      <c r="C799" s="37"/>
      <c r="D799" s="193" t="s">
        <v>192</v>
      </c>
      <c r="E799" s="37"/>
      <c r="F799" s="194" t="s">
        <v>1300</v>
      </c>
      <c r="G799" s="37"/>
      <c r="H799" s="37"/>
      <c r="I799" s="195"/>
      <c r="J799" s="37"/>
      <c r="K799" s="37"/>
      <c r="L799" s="40"/>
      <c r="M799" s="196"/>
      <c r="N799" s="197"/>
      <c r="O799" s="65"/>
      <c r="P799" s="65"/>
      <c r="Q799" s="65"/>
      <c r="R799" s="65"/>
      <c r="S799" s="65"/>
      <c r="T799" s="66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18" t="s">
        <v>192</v>
      </c>
      <c r="AU799" s="18" t="s">
        <v>82</v>
      </c>
    </row>
    <row r="800" spans="1:65" s="2" customFormat="1" ht="24.15" customHeight="1">
      <c r="A800" s="35"/>
      <c r="B800" s="36"/>
      <c r="C800" s="232" t="s">
        <v>1301</v>
      </c>
      <c r="D800" s="232" t="s">
        <v>315</v>
      </c>
      <c r="E800" s="233" t="s">
        <v>1302</v>
      </c>
      <c r="F800" s="234" t="s">
        <v>1303</v>
      </c>
      <c r="G800" s="235" t="s">
        <v>197</v>
      </c>
      <c r="H800" s="236">
        <v>143.58799999999999</v>
      </c>
      <c r="I800" s="237"/>
      <c r="J800" s="238">
        <f>ROUND(I800*H800,2)</f>
        <v>0</v>
      </c>
      <c r="K800" s="234" t="s">
        <v>190</v>
      </c>
      <c r="L800" s="239"/>
      <c r="M800" s="240" t="s">
        <v>19</v>
      </c>
      <c r="N800" s="241" t="s">
        <v>43</v>
      </c>
      <c r="O800" s="65"/>
      <c r="P800" s="189">
        <f>O800*H800</f>
        <v>0</v>
      </c>
      <c r="Q800" s="189">
        <v>1.6800000000000001E-3</v>
      </c>
      <c r="R800" s="189">
        <f>Q800*H800</f>
        <v>0.24122784</v>
      </c>
      <c r="S800" s="189">
        <v>0</v>
      </c>
      <c r="T800" s="190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191" t="s">
        <v>362</v>
      </c>
      <c r="AT800" s="191" t="s">
        <v>315</v>
      </c>
      <c r="AU800" s="191" t="s">
        <v>82</v>
      </c>
      <c r="AY800" s="18" t="s">
        <v>171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8" t="s">
        <v>80</v>
      </c>
      <c r="BK800" s="192">
        <f>ROUND(I800*H800,2)</f>
        <v>0</v>
      </c>
      <c r="BL800" s="18" t="s">
        <v>260</v>
      </c>
      <c r="BM800" s="191" t="s">
        <v>1304</v>
      </c>
    </row>
    <row r="801" spans="1:65" s="14" customFormat="1" ht="10.199999999999999">
      <c r="B801" s="209"/>
      <c r="C801" s="210"/>
      <c r="D801" s="200" t="s">
        <v>205</v>
      </c>
      <c r="E801" s="211" t="s">
        <v>19</v>
      </c>
      <c r="F801" s="212" t="s">
        <v>1294</v>
      </c>
      <c r="G801" s="210"/>
      <c r="H801" s="213">
        <v>136.75</v>
      </c>
      <c r="I801" s="214"/>
      <c r="J801" s="210"/>
      <c r="K801" s="210"/>
      <c r="L801" s="215"/>
      <c r="M801" s="216"/>
      <c r="N801" s="217"/>
      <c r="O801" s="217"/>
      <c r="P801" s="217"/>
      <c r="Q801" s="217"/>
      <c r="R801" s="217"/>
      <c r="S801" s="217"/>
      <c r="T801" s="218"/>
      <c r="AT801" s="219" t="s">
        <v>205</v>
      </c>
      <c r="AU801" s="219" t="s">
        <v>82</v>
      </c>
      <c r="AV801" s="14" t="s">
        <v>82</v>
      </c>
      <c r="AW801" s="14" t="s">
        <v>33</v>
      </c>
      <c r="AX801" s="14" t="s">
        <v>80</v>
      </c>
      <c r="AY801" s="219" t="s">
        <v>171</v>
      </c>
    </row>
    <row r="802" spans="1:65" s="14" customFormat="1" ht="10.199999999999999">
      <c r="B802" s="209"/>
      <c r="C802" s="210"/>
      <c r="D802" s="200" t="s">
        <v>205</v>
      </c>
      <c r="E802" s="210"/>
      <c r="F802" s="212" t="s">
        <v>1305</v>
      </c>
      <c r="G802" s="210"/>
      <c r="H802" s="213">
        <v>143.58799999999999</v>
      </c>
      <c r="I802" s="214"/>
      <c r="J802" s="210"/>
      <c r="K802" s="210"/>
      <c r="L802" s="215"/>
      <c r="M802" s="216"/>
      <c r="N802" s="217"/>
      <c r="O802" s="217"/>
      <c r="P802" s="217"/>
      <c r="Q802" s="217"/>
      <c r="R802" s="217"/>
      <c r="S802" s="217"/>
      <c r="T802" s="218"/>
      <c r="AT802" s="219" t="s">
        <v>205</v>
      </c>
      <c r="AU802" s="219" t="s">
        <v>82</v>
      </c>
      <c r="AV802" s="14" t="s">
        <v>82</v>
      </c>
      <c r="AW802" s="14" t="s">
        <v>4</v>
      </c>
      <c r="AX802" s="14" t="s">
        <v>80</v>
      </c>
      <c r="AY802" s="219" t="s">
        <v>171</v>
      </c>
    </row>
    <row r="803" spans="1:65" s="2" customFormat="1" ht="33" customHeight="1">
      <c r="A803" s="35"/>
      <c r="B803" s="36"/>
      <c r="C803" s="180" t="s">
        <v>1306</v>
      </c>
      <c r="D803" s="180" t="s">
        <v>173</v>
      </c>
      <c r="E803" s="181" t="s">
        <v>1307</v>
      </c>
      <c r="F803" s="182" t="s">
        <v>1308</v>
      </c>
      <c r="G803" s="183" t="s">
        <v>197</v>
      </c>
      <c r="H803" s="184">
        <v>19.652999999999999</v>
      </c>
      <c r="I803" s="185"/>
      <c r="J803" s="186">
        <f>ROUND(I803*H803,2)</f>
        <v>0</v>
      </c>
      <c r="K803" s="182" t="s">
        <v>190</v>
      </c>
      <c r="L803" s="40"/>
      <c r="M803" s="187" t="s">
        <v>19</v>
      </c>
      <c r="N803" s="188" t="s">
        <v>43</v>
      </c>
      <c r="O803" s="65"/>
      <c r="P803" s="189">
        <f>O803*H803</f>
        <v>0</v>
      </c>
      <c r="Q803" s="189">
        <v>4.2000000000000002E-4</v>
      </c>
      <c r="R803" s="189">
        <f>Q803*H803</f>
        <v>8.2542599999999994E-3</v>
      </c>
      <c r="S803" s="189">
        <v>0</v>
      </c>
      <c r="T803" s="190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91" t="s">
        <v>260</v>
      </c>
      <c r="AT803" s="191" t="s">
        <v>173</v>
      </c>
      <c r="AU803" s="191" t="s">
        <v>82</v>
      </c>
      <c r="AY803" s="18" t="s">
        <v>171</v>
      </c>
      <c r="BE803" s="192">
        <f>IF(N803="základní",J803,0)</f>
        <v>0</v>
      </c>
      <c r="BF803" s="192">
        <f>IF(N803="snížená",J803,0)</f>
        <v>0</v>
      </c>
      <c r="BG803" s="192">
        <f>IF(N803="zákl. přenesená",J803,0)</f>
        <v>0</v>
      </c>
      <c r="BH803" s="192">
        <f>IF(N803="sníž. přenesená",J803,0)</f>
        <v>0</v>
      </c>
      <c r="BI803" s="192">
        <f>IF(N803="nulová",J803,0)</f>
        <v>0</v>
      </c>
      <c r="BJ803" s="18" t="s">
        <v>80</v>
      </c>
      <c r="BK803" s="192">
        <f>ROUND(I803*H803,2)</f>
        <v>0</v>
      </c>
      <c r="BL803" s="18" t="s">
        <v>260</v>
      </c>
      <c r="BM803" s="191" t="s">
        <v>1309</v>
      </c>
    </row>
    <row r="804" spans="1:65" s="2" customFormat="1" ht="10.199999999999999">
      <c r="A804" s="35"/>
      <c r="B804" s="36"/>
      <c r="C804" s="37"/>
      <c r="D804" s="193" t="s">
        <v>192</v>
      </c>
      <c r="E804" s="37"/>
      <c r="F804" s="194" t="s">
        <v>1310</v>
      </c>
      <c r="G804" s="37"/>
      <c r="H804" s="37"/>
      <c r="I804" s="195"/>
      <c r="J804" s="37"/>
      <c r="K804" s="37"/>
      <c r="L804" s="40"/>
      <c r="M804" s="196"/>
      <c r="N804" s="197"/>
      <c r="O804" s="65"/>
      <c r="P804" s="65"/>
      <c r="Q804" s="65"/>
      <c r="R804" s="65"/>
      <c r="S804" s="65"/>
      <c r="T804" s="66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192</v>
      </c>
      <c r="AU804" s="18" t="s">
        <v>82</v>
      </c>
    </row>
    <row r="805" spans="1:65" s="13" customFormat="1" ht="10.199999999999999">
      <c r="B805" s="198"/>
      <c r="C805" s="199"/>
      <c r="D805" s="200" t="s">
        <v>205</v>
      </c>
      <c r="E805" s="201" t="s">
        <v>19</v>
      </c>
      <c r="F805" s="202" t="s">
        <v>1311</v>
      </c>
      <c r="G805" s="199"/>
      <c r="H805" s="201" t="s">
        <v>19</v>
      </c>
      <c r="I805" s="203"/>
      <c r="J805" s="199"/>
      <c r="K805" s="199"/>
      <c r="L805" s="204"/>
      <c r="M805" s="205"/>
      <c r="N805" s="206"/>
      <c r="O805" s="206"/>
      <c r="P805" s="206"/>
      <c r="Q805" s="206"/>
      <c r="R805" s="206"/>
      <c r="S805" s="206"/>
      <c r="T805" s="207"/>
      <c r="AT805" s="208" t="s">
        <v>205</v>
      </c>
      <c r="AU805" s="208" t="s">
        <v>82</v>
      </c>
      <c r="AV805" s="13" t="s">
        <v>80</v>
      </c>
      <c r="AW805" s="13" t="s">
        <v>33</v>
      </c>
      <c r="AX805" s="13" t="s">
        <v>72</v>
      </c>
      <c r="AY805" s="208" t="s">
        <v>171</v>
      </c>
    </row>
    <row r="806" spans="1:65" s="14" customFormat="1" ht="10.199999999999999">
      <c r="B806" s="209"/>
      <c r="C806" s="210"/>
      <c r="D806" s="200" t="s">
        <v>205</v>
      </c>
      <c r="E806" s="211" t="s">
        <v>19</v>
      </c>
      <c r="F806" s="212" t="s">
        <v>1312</v>
      </c>
      <c r="G806" s="210"/>
      <c r="H806" s="213">
        <v>19.652999999999999</v>
      </c>
      <c r="I806" s="214"/>
      <c r="J806" s="210"/>
      <c r="K806" s="210"/>
      <c r="L806" s="215"/>
      <c r="M806" s="216"/>
      <c r="N806" s="217"/>
      <c r="O806" s="217"/>
      <c r="P806" s="217"/>
      <c r="Q806" s="217"/>
      <c r="R806" s="217"/>
      <c r="S806" s="217"/>
      <c r="T806" s="218"/>
      <c r="AT806" s="219" t="s">
        <v>205</v>
      </c>
      <c r="AU806" s="219" t="s">
        <v>82</v>
      </c>
      <c r="AV806" s="14" t="s">
        <v>82</v>
      </c>
      <c r="AW806" s="14" t="s">
        <v>33</v>
      </c>
      <c r="AX806" s="14" t="s">
        <v>80</v>
      </c>
      <c r="AY806" s="219" t="s">
        <v>171</v>
      </c>
    </row>
    <row r="807" spans="1:65" s="2" customFormat="1" ht="16.5" customHeight="1">
      <c r="A807" s="35"/>
      <c r="B807" s="36"/>
      <c r="C807" s="232" t="s">
        <v>1313</v>
      </c>
      <c r="D807" s="232" t="s">
        <v>315</v>
      </c>
      <c r="E807" s="233" t="s">
        <v>1314</v>
      </c>
      <c r="F807" s="234" t="s">
        <v>1315</v>
      </c>
      <c r="G807" s="235" t="s">
        <v>197</v>
      </c>
      <c r="H807" s="236">
        <v>20.635999999999999</v>
      </c>
      <c r="I807" s="237"/>
      <c r="J807" s="238">
        <f>ROUND(I807*H807,2)</f>
        <v>0</v>
      </c>
      <c r="K807" s="234" t="s">
        <v>318</v>
      </c>
      <c r="L807" s="239"/>
      <c r="M807" s="240" t="s">
        <v>19</v>
      </c>
      <c r="N807" s="241" t="s">
        <v>43</v>
      </c>
      <c r="O807" s="65"/>
      <c r="P807" s="189">
        <f>O807*H807</f>
        <v>0</v>
      </c>
      <c r="Q807" s="189">
        <v>8.9999999999999993E-3</v>
      </c>
      <c r="R807" s="189">
        <f>Q807*H807</f>
        <v>0.18572399999999997</v>
      </c>
      <c r="S807" s="189">
        <v>0</v>
      </c>
      <c r="T807" s="190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191" t="s">
        <v>362</v>
      </c>
      <c r="AT807" s="191" t="s">
        <v>315</v>
      </c>
      <c r="AU807" s="191" t="s">
        <v>82</v>
      </c>
      <c r="AY807" s="18" t="s">
        <v>171</v>
      </c>
      <c r="BE807" s="192">
        <f>IF(N807="základní",J807,0)</f>
        <v>0</v>
      </c>
      <c r="BF807" s="192">
        <f>IF(N807="snížená",J807,0)</f>
        <v>0</v>
      </c>
      <c r="BG807" s="192">
        <f>IF(N807="zákl. přenesená",J807,0)</f>
        <v>0</v>
      </c>
      <c r="BH807" s="192">
        <f>IF(N807="sníž. přenesená",J807,0)</f>
        <v>0</v>
      </c>
      <c r="BI807" s="192">
        <f>IF(N807="nulová",J807,0)</f>
        <v>0</v>
      </c>
      <c r="BJ807" s="18" t="s">
        <v>80</v>
      </c>
      <c r="BK807" s="192">
        <f>ROUND(I807*H807,2)</f>
        <v>0</v>
      </c>
      <c r="BL807" s="18" t="s">
        <v>260</v>
      </c>
      <c r="BM807" s="191" t="s">
        <v>1316</v>
      </c>
    </row>
    <row r="808" spans="1:65" s="14" customFormat="1" ht="10.199999999999999">
      <c r="B808" s="209"/>
      <c r="C808" s="210"/>
      <c r="D808" s="200" t="s">
        <v>205</v>
      </c>
      <c r="E808" s="211" t="s">
        <v>19</v>
      </c>
      <c r="F808" s="212" t="s">
        <v>1317</v>
      </c>
      <c r="G808" s="210"/>
      <c r="H808" s="213">
        <v>19.652999999999999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205</v>
      </c>
      <c r="AU808" s="219" t="s">
        <v>82</v>
      </c>
      <c r="AV808" s="14" t="s">
        <v>82</v>
      </c>
      <c r="AW808" s="14" t="s">
        <v>33</v>
      </c>
      <c r="AX808" s="14" t="s">
        <v>80</v>
      </c>
      <c r="AY808" s="219" t="s">
        <v>171</v>
      </c>
    </row>
    <row r="809" spans="1:65" s="14" customFormat="1" ht="10.199999999999999">
      <c r="B809" s="209"/>
      <c r="C809" s="210"/>
      <c r="D809" s="200" t="s">
        <v>205</v>
      </c>
      <c r="E809" s="210"/>
      <c r="F809" s="212" t="s">
        <v>1318</v>
      </c>
      <c r="G809" s="210"/>
      <c r="H809" s="213">
        <v>20.635999999999999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205</v>
      </c>
      <c r="AU809" s="219" t="s">
        <v>82</v>
      </c>
      <c r="AV809" s="14" t="s">
        <v>82</v>
      </c>
      <c r="AW809" s="14" t="s">
        <v>4</v>
      </c>
      <c r="AX809" s="14" t="s">
        <v>80</v>
      </c>
      <c r="AY809" s="219" t="s">
        <v>171</v>
      </c>
    </row>
    <row r="810" spans="1:65" s="2" customFormat="1" ht="55.5" customHeight="1">
      <c r="A810" s="35"/>
      <c r="B810" s="36"/>
      <c r="C810" s="180" t="s">
        <v>1319</v>
      </c>
      <c r="D810" s="180" t="s">
        <v>173</v>
      </c>
      <c r="E810" s="181" t="s">
        <v>1320</v>
      </c>
      <c r="F810" s="182" t="s">
        <v>1321</v>
      </c>
      <c r="G810" s="183" t="s">
        <v>197</v>
      </c>
      <c r="H810" s="184">
        <v>125.64100000000001</v>
      </c>
      <c r="I810" s="185"/>
      <c r="J810" s="186">
        <f>ROUND(I810*H810,2)</f>
        <v>0</v>
      </c>
      <c r="K810" s="182" t="s">
        <v>190</v>
      </c>
      <c r="L810" s="40"/>
      <c r="M810" s="187" t="s">
        <v>19</v>
      </c>
      <c r="N810" s="188" t="s">
        <v>43</v>
      </c>
      <c r="O810" s="65"/>
      <c r="P810" s="189">
        <f>O810*H810</f>
        <v>0</v>
      </c>
      <c r="Q810" s="189">
        <v>1.257E-2</v>
      </c>
      <c r="R810" s="189">
        <f>Q810*H810</f>
        <v>1.57930737</v>
      </c>
      <c r="S810" s="189">
        <v>0</v>
      </c>
      <c r="T810" s="190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191" t="s">
        <v>260</v>
      </c>
      <c r="AT810" s="191" t="s">
        <v>173</v>
      </c>
      <c r="AU810" s="191" t="s">
        <v>82</v>
      </c>
      <c r="AY810" s="18" t="s">
        <v>171</v>
      </c>
      <c r="BE810" s="192">
        <f>IF(N810="základní",J810,0)</f>
        <v>0</v>
      </c>
      <c r="BF810" s="192">
        <f>IF(N810="snížená",J810,0)</f>
        <v>0</v>
      </c>
      <c r="BG810" s="192">
        <f>IF(N810="zákl. přenesená",J810,0)</f>
        <v>0</v>
      </c>
      <c r="BH810" s="192">
        <f>IF(N810="sníž. přenesená",J810,0)</f>
        <v>0</v>
      </c>
      <c r="BI810" s="192">
        <f>IF(N810="nulová",J810,0)</f>
        <v>0</v>
      </c>
      <c r="BJ810" s="18" t="s">
        <v>80</v>
      </c>
      <c r="BK810" s="192">
        <f>ROUND(I810*H810,2)</f>
        <v>0</v>
      </c>
      <c r="BL810" s="18" t="s">
        <v>260</v>
      </c>
      <c r="BM810" s="191" t="s">
        <v>1322</v>
      </c>
    </row>
    <row r="811" spans="1:65" s="2" customFormat="1" ht="10.199999999999999">
      <c r="A811" s="35"/>
      <c r="B811" s="36"/>
      <c r="C811" s="37"/>
      <c r="D811" s="193" t="s">
        <v>192</v>
      </c>
      <c r="E811" s="37"/>
      <c r="F811" s="194" t="s">
        <v>1323</v>
      </c>
      <c r="G811" s="37"/>
      <c r="H811" s="37"/>
      <c r="I811" s="195"/>
      <c r="J811" s="37"/>
      <c r="K811" s="37"/>
      <c r="L811" s="40"/>
      <c r="M811" s="196"/>
      <c r="N811" s="197"/>
      <c r="O811" s="65"/>
      <c r="P811" s="65"/>
      <c r="Q811" s="65"/>
      <c r="R811" s="65"/>
      <c r="S811" s="65"/>
      <c r="T811" s="66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192</v>
      </c>
      <c r="AU811" s="18" t="s">
        <v>82</v>
      </c>
    </row>
    <row r="812" spans="1:65" s="13" customFormat="1" ht="10.199999999999999">
      <c r="B812" s="198"/>
      <c r="C812" s="199"/>
      <c r="D812" s="200" t="s">
        <v>205</v>
      </c>
      <c r="E812" s="201" t="s">
        <v>19</v>
      </c>
      <c r="F812" s="202" t="s">
        <v>1324</v>
      </c>
      <c r="G812" s="199"/>
      <c r="H812" s="201" t="s">
        <v>19</v>
      </c>
      <c r="I812" s="203"/>
      <c r="J812" s="199"/>
      <c r="K812" s="199"/>
      <c r="L812" s="204"/>
      <c r="M812" s="205"/>
      <c r="N812" s="206"/>
      <c r="O812" s="206"/>
      <c r="P812" s="206"/>
      <c r="Q812" s="206"/>
      <c r="R812" s="206"/>
      <c r="S812" s="206"/>
      <c r="T812" s="207"/>
      <c r="AT812" s="208" t="s">
        <v>205</v>
      </c>
      <c r="AU812" s="208" t="s">
        <v>82</v>
      </c>
      <c r="AV812" s="13" t="s">
        <v>80</v>
      </c>
      <c r="AW812" s="13" t="s">
        <v>33</v>
      </c>
      <c r="AX812" s="13" t="s">
        <v>72</v>
      </c>
      <c r="AY812" s="208" t="s">
        <v>171</v>
      </c>
    </row>
    <row r="813" spans="1:65" s="14" customFormat="1" ht="10.199999999999999">
      <c r="B813" s="209"/>
      <c r="C813" s="210"/>
      <c r="D813" s="200" t="s">
        <v>205</v>
      </c>
      <c r="E813" s="211" t="s">
        <v>19</v>
      </c>
      <c r="F813" s="212" t="s">
        <v>1325</v>
      </c>
      <c r="G813" s="210"/>
      <c r="H813" s="213">
        <v>157.27099999999999</v>
      </c>
      <c r="I813" s="214"/>
      <c r="J813" s="210"/>
      <c r="K813" s="210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205</v>
      </c>
      <c r="AU813" s="219" t="s">
        <v>82</v>
      </c>
      <c r="AV813" s="14" t="s">
        <v>82</v>
      </c>
      <c r="AW813" s="14" t="s">
        <v>33</v>
      </c>
      <c r="AX813" s="14" t="s">
        <v>72</v>
      </c>
      <c r="AY813" s="219" t="s">
        <v>171</v>
      </c>
    </row>
    <row r="814" spans="1:65" s="14" customFormat="1" ht="10.199999999999999">
      <c r="B814" s="209"/>
      <c r="C814" s="210"/>
      <c r="D814" s="200" t="s">
        <v>205</v>
      </c>
      <c r="E814" s="211" t="s">
        <v>19</v>
      </c>
      <c r="F814" s="212" t="s">
        <v>1326</v>
      </c>
      <c r="G814" s="210"/>
      <c r="H814" s="213">
        <v>-31.63</v>
      </c>
      <c r="I814" s="214"/>
      <c r="J814" s="210"/>
      <c r="K814" s="210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205</v>
      </c>
      <c r="AU814" s="219" t="s">
        <v>82</v>
      </c>
      <c r="AV814" s="14" t="s">
        <v>82</v>
      </c>
      <c r="AW814" s="14" t="s">
        <v>33</v>
      </c>
      <c r="AX814" s="14" t="s">
        <v>72</v>
      </c>
      <c r="AY814" s="219" t="s">
        <v>171</v>
      </c>
    </row>
    <row r="815" spans="1:65" s="15" customFormat="1" ht="10.199999999999999">
      <c r="B815" s="220"/>
      <c r="C815" s="221"/>
      <c r="D815" s="200" t="s">
        <v>205</v>
      </c>
      <c r="E815" s="222" t="s">
        <v>19</v>
      </c>
      <c r="F815" s="223" t="s">
        <v>208</v>
      </c>
      <c r="G815" s="221"/>
      <c r="H815" s="224">
        <v>125.64100000000001</v>
      </c>
      <c r="I815" s="225"/>
      <c r="J815" s="221"/>
      <c r="K815" s="221"/>
      <c r="L815" s="226"/>
      <c r="M815" s="227"/>
      <c r="N815" s="228"/>
      <c r="O815" s="228"/>
      <c r="P815" s="228"/>
      <c r="Q815" s="228"/>
      <c r="R815" s="228"/>
      <c r="S815" s="228"/>
      <c r="T815" s="229"/>
      <c r="AT815" s="230" t="s">
        <v>205</v>
      </c>
      <c r="AU815" s="230" t="s">
        <v>82</v>
      </c>
      <c r="AV815" s="15" t="s">
        <v>177</v>
      </c>
      <c r="AW815" s="15" t="s">
        <v>33</v>
      </c>
      <c r="AX815" s="15" t="s">
        <v>80</v>
      </c>
      <c r="AY815" s="230" t="s">
        <v>171</v>
      </c>
    </row>
    <row r="816" spans="1:65" s="2" customFormat="1" ht="55.5" customHeight="1">
      <c r="A816" s="35"/>
      <c r="B816" s="36"/>
      <c r="C816" s="180" t="s">
        <v>1327</v>
      </c>
      <c r="D816" s="180" t="s">
        <v>173</v>
      </c>
      <c r="E816" s="181" t="s">
        <v>1328</v>
      </c>
      <c r="F816" s="182" t="s">
        <v>1329</v>
      </c>
      <c r="G816" s="183" t="s">
        <v>197</v>
      </c>
      <c r="H816" s="184">
        <v>17.989999999999998</v>
      </c>
      <c r="I816" s="185"/>
      <c r="J816" s="186">
        <f>ROUND(I816*H816,2)</f>
        <v>0</v>
      </c>
      <c r="K816" s="182" t="s">
        <v>190</v>
      </c>
      <c r="L816" s="40"/>
      <c r="M816" s="187" t="s">
        <v>19</v>
      </c>
      <c r="N816" s="188" t="s">
        <v>43</v>
      </c>
      <c r="O816" s="65"/>
      <c r="P816" s="189">
        <f>O816*H816</f>
        <v>0</v>
      </c>
      <c r="Q816" s="189">
        <v>1.2880000000000001E-2</v>
      </c>
      <c r="R816" s="189">
        <f>Q816*H816</f>
        <v>0.23171120000000001</v>
      </c>
      <c r="S816" s="189">
        <v>0</v>
      </c>
      <c r="T816" s="190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191" t="s">
        <v>260</v>
      </c>
      <c r="AT816" s="191" t="s">
        <v>173</v>
      </c>
      <c r="AU816" s="191" t="s">
        <v>82</v>
      </c>
      <c r="AY816" s="18" t="s">
        <v>171</v>
      </c>
      <c r="BE816" s="192">
        <f>IF(N816="základní",J816,0)</f>
        <v>0</v>
      </c>
      <c r="BF816" s="192">
        <f>IF(N816="snížená",J816,0)</f>
        <v>0</v>
      </c>
      <c r="BG816" s="192">
        <f>IF(N816="zákl. přenesená",J816,0)</f>
        <v>0</v>
      </c>
      <c r="BH816" s="192">
        <f>IF(N816="sníž. přenesená",J816,0)</f>
        <v>0</v>
      </c>
      <c r="BI816" s="192">
        <f>IF(N816="nulová",J816,0)</f>
        <v>0</v>
      </c>
      <c r="BJ816" s="18" t="s">
        <v>80</v>
      </c>
      <c r="BK816" s="192">
        <f>ROUND(I816*H816,2)</f>
        <v>0</v>
      </c>
      <c r="BL816" s="18" t="s">
        <v>260</v>
      </c>
      <c r="BM816" s="191" t="s">
        <v>1330</v>
      </c>
    </row>
    <row r="817" spans="1:65" s="2" customFormat="1" ht="10.199999999999999">
      <c r="A817" s="35"/>
      <c r="B817" s="36"/>
      <c r="C817" s="37"/>
      <c r="D817" s="193" t="s">
        <v>192</v>
      </c>
      <c r="E817" s="37"/>
      <c r="F817" s="194" t="s">
        <v>1331</v>
      </c>
      <c r="G817" s="37"/>
      <c r="H817" s="37"/>
      <c r="I817" s="195"/>
      <c r="J817" s="37"/>
      <c r="K817" s="37"/>
      <c r="L817" s="40"/>
      <c r="M817" s="196"/>
      <c r="N817" s="197"/>
      <c r="O817" s="65"/>
      <c r="P817" s="65"/>
      <c r="Q817" s="65"/>
      <c r="R817" s="65"/>
      <c r="S817" s="65"/>
      <c r="T817" s="66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192</v>
      </c>
      <c r="AU817" s="18" t="s">
        <v>82</v>
      </c>
    </row>
    <row r="818" spans="1:65" s="13" customFormat="1" ht="10.199999999999999">
      <c r="B818" s="198"/>
      <c r="C818" s="199"/>
      <c r="D818" s="200" t="s">
        <v>205</v>
      </c>
      <c r="E818" s="201" t="s">
        <v>19</v>
      </c>
      <c r="F818" s="202" t="s">
        <v>1332</v>
      </c>
      <c r="G818" s="199"/>
      <c r="H818" s="201" t="s">
        <v>19</v>
      </c>
      <c r="I818" s="203"/>
      <c r="J818" s="199"/>
      <c r="K818" s="199"/>
      <c r="L818" s="204"/>
      <c r="M818" s="205"/>
      <c r="N818" s="206"/>
      <c r="O818" s="206"/>
      <c r="P818" s="206"/>
      <c r="Q818" s="206"/>
      <c r="R818" s="206"/>
      <c r="S818" s="206"/>
      <c r="T818" s="207"/>
      <c r="AT818" s="208" t="s">
        <v>205</v>
      </c>
      <c r="AU818" s="208" t="s">
        <v>82</v>
      </c>
      <c r="AV818" s="13" t="s">
        <v>80</v>
      </c>
      <c r="AW818" s="13" t="s">
        <v>33</v>
      </c>
      <c r="AX818" s="13" t="s">
        <v>72</v>
      </c>
      <c r="AY818" s="208" t="s">
        <v>171</v>
      </c>
    </row>
    <row r="819" spans="1:65" s="14" customFormat="1" ht="10.199999999999999">
      <c r="B819" s="209"/>
      <c r="C819" s="210"/>
      <c r="D819" s="200" t="s">
        <v>205</v>
      </c>
      <c r="E819" s="211" t="s">
        <v>19</v>
      </c>
      <c r="F819" s="212" t="s">
        <v>1333</v>
      </c>
      <c r="G819" s="210"/>
      <c r="H819" s="213">
        <v>17.989999999999998</v>
      </c>
      <c r="I819" s="214"/>
      <c r="J819" s="210"/>
      <c r="K819" s="210"/>
      <c r="L819" s="215"/>
      <c r="M819" s="216"/>
      <c r="N819" s="217"/>
      <c r="O819" s="217"/>
      <c r="P819" s="217"/>
      <c r="Q819" s="217"/>
      <c r="R819" s="217"/>
      <c r="S819" s="217"/>
      <c r="T819" s="218"/>
      <c r="AT819" s="219" t="s">
        <v>205</v>
      </c>
      <c r="AU819" s="219" t="s">
        <v>82</v>
      </c>
      <c r="AV819" s="14" t="s">
        <v>82</v>
      </c>
      <c r="AW819" s="14" t="s">
        <v>33</v>
      </c>
      <c r="AX819" s="14" t="s">
        <v>80</v>
      </c>
      <c r="AY819" s="219" t="s">
        <v>171</v>
      </c>
    </row>
    <row r="820" spans="1:65" s="2" customFormat="1" ht="24.15" customHeight="1">
      <c r="A820" s="35"/>
      <c r="B820" s="36"/>
      <c r="C820" s="180" t="s">
        <v>1334</v>
      </c>
      <c r="D820" s="180" t="s">
        <v>173</v>
      </c>
      <c r="E820" s="181" t="s">
        <v>1335</v>
      </c>
      <c r="F820" s="182" t="s">
        <v>1336</v>
      </c>
      <c r="G820" s="183" t="s">
        <v>376</v>
      </c>
      <c r="H820" s="184">
        <v>61.18</v>
      </c>
      <c r="I820" s="185"/>
      <c r="J820" s="186">
        <f>ROUND(I820*H820,2)</f>
        <v>0</v>
      </c>
      <c r="K820" s="182" t="s">
        <v>190</v>
      </c>
      <c r="L820" s="40"/>
      <c r="M820" s="187" t="s">
        <v>19</v>
      </c>
      <c r="N820" s="188" t="s">
        <v>43</v>
      </c>
      <c r="O820" s="65"/>
      <c r="P820" s="189">
        <f>O820*H820</f>
        <v>0</v>
      </c>
      <c r="Q820" s="189">
        <v>2.7799999999999999E-3</v>
      </c>
      <c r="R820" s="189">
        <f>Q820*H820</f>
        <v>0.17008039999999999</v>
      </c>
      <c r="S820" s="189">
        <v>0</v>
      </c>
      <c r="T820" s="190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91" t="s">
        <v>260</v>
      </c>
      <c r="AT820" s="191" t="s">
        <v>173</v>
      </c>
      <c r="AU820" s="191" t="s">
        <v>82</v>
      </c>
      <c r="AY820" s="18" t="s">
        <v>171</v>
      </c>
      <c r="BE820" s="192">
        <f>IF(N820="základní",J820,0)</f>
        <v>0</v>
      </c>
      <c r="BF820" s="192">
        <f>IF(N820="snížená",J820,0)</f>
        <v>0</v>
      </c>
      <c r="BG820" s="192">
        <f>IF(N820="zákl. přenesená",J820,0)</f>
        <v>0</v>
      </c>
      <c r="BH820" s="192">
        <f>IF(N820="sníž. přenesená",J820,0)</f>
        <v>0</v>
      </c>
      <c r="BI820" s="192">
        <f>IF(N820="nulová",J820,0)</f>
        <v>0</v>
      </c>
      <c r="BJ820" s="18" t="s">
        <v>80</v>
      </c>
      <c r="BK820" s="192">
        <f>ROUND(I820*H820,2)</f>
        <v>0</v>
      </c>
      <c r="BL820" s="18" t="s">
        <v>260</v>
      </c>
      <c r="BM820" s="191" t="s">
        <v>1337</v>
      </c>
    </row>
    <row r="821" spans="1:65" s="2" customFormat="1" ht="10.199999999999999">
      <c r="A821" s="35"/>
      <c r="B821" s="36"/>
      <c r="C821" s="37"/>
      <c r="D821" s="193" t="s">
        <v>192</v>
      </c>
      <c r="E821" s="37"/>
      <c r="F821" s="194" t="s">
        <v>1338</v>
      </c>
      <c r="G821" s="37"/>
      <c r="H821" s="37"/>
      <c r="I821" s="195"/>
      <c r="J821" s="37"/>
      <c r="K821" s="37"/>
      <c r="L821" s="40"/>
      <c r="M821" s="196"/>
      <c r="N821" s="197"/>
      <c r="O821" s="65"/>
      <c r="P821" s="65"/>
      <c r="Q821" s="65"/>
      <c r="R821" s="65"/>
      <c r="S821" s="65"/>
      <c r="T821" s="66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T821" s="18" t="s">
        <v>192</v>
      </c>
      <c r="AU821" s="18" t="s">
        <v>82</v>
      </c>
    </row>
    <row r="822" spans="1:65" s="14" customFormat="1" ht="20.399999999999999">
      <c r="B822" s="209"/>
      <c r="C822" s="210"/>
      <c r="D822" s="200" t="s">
        <v>205</v>
      </c>
      <c r="E822" s="211" t="s">
        <v>19</v>
      </c>
      <c r="F822" s="212" t="s">
        <v>1339</v>
      </c>
      <c r="G822" s="210"/>
      <c r="H822" s="213">
        <v>61.18</v>
      </c>
      <c r="I822" s="214"/>
      <c r="J822" s="210"/>
      <c r="K822" s="210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205</v>
      </c>
      <c r="AU822" s="219" t="s">
        <v>82</v>
      </c>
      <c r="AV822" s="14" t="s">
        <v>82</v>
      </c>
      <c r="AW822" s="14" t="s">
        <v>33</v>
      </c>
      <c r="AX822" s="14" t="s">
        <v>72</v>
      </c>
      <c r="AY822" s="219" t="s">
        <v>171</v>
      </c>
    </row>
    <row r="823" spans="1:65" s="15" customFormat="1" ht="10.199999999999999">
      <c r="B823" s="220"/>
      <c r="C823" s="221"/>
      <c r="D823" s="200" t="s">
        <v>205</v>
      </c>
      <c r="E823" s="222" t="s">
        <v>19</v>
      </c>
      <c r="F823" s="223" t="s">
        <v>208</v>
      </c>
      <c r="G823" s="221"/>
      <c r="H823" s="224">
        <v>61.18</v>
      </c>
      <c r="I823" s="225"/>
      <c r="J823" s="221"/>
      <c r="K823" s="221"/>
      <c r="L823" s="226"/>
      <c r="M823" s="227"/>
      <c r="N823" s="228"/>
      <c r="O823" s="228"/>
      <c r="P823" s="228"/>
      <c r="Q823" s="228"/>
      <c r="R823" s="228"/>
      <c r="S823" s="228"/>
      <c r="T823" s="229"/>
      <c r="AT823" s="230" t="s">
        <v>205</v>
      </c>
      <c r="AU823" s="230" t="s">
        <v>82</v>
      </c>
      <c r="AV823" s="15" t="s">
        <v>177</v>
      </c>
      <c r="AW823" s="15" t="s">
        <v>33</v>
      </c>
      <c r="AX823" s="15" t="s">
        <v>80</v>
      </c>
      <c r="AY823" s="230" t="s">
        <v>171</v>
      </c>
    </row>
    <row r="824" spans="1:65" s="2" customFormat="1" ht="44.25" customHeight="1">
      <c r="A824" s="35"/>
      <c r="B824" s="36"/>
      <c r="C824" s="180" t="s">
        <v>1340</v>
      </c>
      <c r="D824" s="180" t="s">
        <v>173</v>
      </c>
      <c r="E824" s="181" t="s">
        <v>1341</v>
      </c>
      <c r="F824" s="182" t="s">
        <v>1342</v>
      </c>
      <c r="G824" s="183" t="s">
        <v>197</v>
      </c>
      <c r="H824" s="184">
        <v>175.52</v>
      </c>
      <c r="I824" s="185"/>
      <c r="J824" s="186">
        <f>ROUND(I824*H824,2)</f>
        <v>0</v>
      </c>
      <c r="K824" s="182" t="s">
        <v>190</v>
      </c>
      <c r="L824" s="40"/>
      <c r="M824" s="187" t="s">
        <v>19</v>
      </c>
      <c r="N824" s="188" t="s">
        <v>43</v>
      </c>
      <c r="O824" s="65"/>
      <c r="P824" s="189">
        <f>O824*H824</f>
        <v>0</v>
      </c>
      <c r="Q824" s="189">
        <v>1E-4</v>
      </c>
      <c r="R824" s="189">
        <f>Q824*H824</f>
        <v>1.7552000000000002E-2</v>
      </c>
      <c r="S824" s="189">
        <v>0</v>
      </c>
      <c r="T824" s="190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191" t="s">
        <v>260</v>
      </c>
      <c r="AT824" s="191" t="s">
        <v>173</v>
      </c>
      <c r="AU824" s="191" t="s">
        <v>82</v>
      </c>
      <c r="AY824" s="18" t="s">
        <v>171</v>
      </c>
      <c r="BE824" s="192">
        <f>IF(N824="základní",J824,0)</f>
        <v>0</v>
      </c>
      <c r="BF824" s="192">
        <f>IF(N824="snížená",J824,0)</f>
        <v>0</v>
      </c>
      <c r="BG824" s="192">
        <f>IF(N824="zákl. přenesená",J824,0)</f>
        <v>0</v>
      </c>
      <c r="BH824" s="192">
        <f>IF(N824="sníž. přenesená",J824,0)</f>
        <v>0</v>
      </c>
      <c r="BI824" s="192">
        <f>IF(N824="nulová",J824,0)</f>
        <v>0</v>
      </c>
      <c r="BJ824" s="18" t="s">
        <v>80</v>
      </c>
      <c r="BK824" s="192">
        <f>ROUND(I824*H824,2)</f>
        <v>0</v>
      </c>
      <c r="BL824" s="18" t="s">
        <v>260</v>
      </c>
      <c r="BM824" s="191" t="s">
        <v>1343</v>
      </c>
    </row>
    <row r="825" spans="1:65" s="2" customFormat="1" ht="10.199999999999999">
      <c r="A825" s="35"/>
      <c r="B825" s="36"/>
      <c r="C825" s="37"/>
      <c r="D825" s="193" t="s">
        <v>192</v>
      </c>
      <c r="E825" s="37"/>
      <c r="F825" s="194" t="s">
        <v>1344</v>
      </c>
      <c r="G825" s="37"/>
      <c r="H825" s="37"/>
      <c r="I825" s="195"/>
      <c r="J825" s="37"/>
      <c r="K825" s="37"/>
      <c r="L825" s="40"/>
      <c r="M825" s="196"/>
      <c r="N825" s="197"/>
      <c r="O825" s="65"/>
      <c r="P825" s="65"/>
      <c r="Q825" s="65"/>
      <c r="R825" s="65"/>
      <c r="S825" s="65"/>
      <c r="T825" s="66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192</v>
      </c>
      <c r="AU825" s="18" t="s">
        <v>82</v>
      </c>
    </row>
    <row r="826" spans="1:65" s="14" customFormat="1" ht="10.199999999999999">
      <c r="B826" s="209"/>
      <c r="C826" s="210"/>
      <c r="D826" s="200" t="s">
        <v>205</v>
      </c>
      <c r="E826" s="211" t="s">
        <v>19</v>
      </c>
      <c r="F826" s="212" t="s">
        <v>1345</v>
      </c>
      <c r="G826" s="210"/>
      <c r="H826" s="213">
        <v>175.52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205</v>
      </c>
      <c r="AU826" s="219" t="s">
        <v>82</v>
      </c>
      <c r="AV826" s="14" t="s">
        <v>82</v>
      </c>
      <c r="AW826" s="14" t="s">
        <v>33</v>
      </c>
      <c r="AX826" s="14" t="s">
        <v>80</v>
      </c>
      <c r="AY826" s="219" t="s">
        <v>171</v>
      </c>
    </row>
    <row r="827" spans="1:65" s="2" customFormat="1" ht="55.5" customHeight="1">
      <c r="A827" s="35"/>
      <c r="B827" s="36"/>
      <c r="C827" s="180" t="s">
        <v>1346</v>
      </c>
      <c r="D827" s="180" t="s">
        <v>173</v>
      </c>
      <c r="E827" s="181" t="s">
        <v>1347</v>
      </c>
      <c r="F827" s="182" t="s">
        <v>1348</v>
      </c>
      <c r="G827" s="183" t="s">
        <v>197</v>
      </c>
      <c r="H827" s="184">
        <v>31.731999999999999</v>
      </c>
      <c r="I827" s="185"/>
      <c r="J827" s="186">
        <f>ROUND(I827*H827,2)</f>
        <v>0</v>
      </c>
      <c r="K827" s="182" t="s">
        <v>190</v>
      </c>
      <c r="L827" s="40"/>
      <c r="M827" s="187" t="s">
        <v>19</v>
      </c>
      <c r="N827" s="188" t="s">
        <v>43</v>
      </c>
      <c r="O827" s="65"/>
      <c r="P827" s="189">
        <f>O827*H827</f>
        <v>0</v>
      </c>
      <c r="Q827" s="189">
        <v>2.5510000000000001E-2</v>
      </c>
      <c r="R827" s="189">
        <f>Q827*H827</f>
        <v>0.80948332000000001</v>
      </c>
      <c r="S827" s="189">
        <v>0</v>
      </c>
      <c r="T827" s="190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191" t="s">
        <v>260</v>
      </c>
      <c r="AT827" s="191" t="s">
        <v>173</v>
      </c>
      <c r="AU827" s="191" t="s">
        <v>82</v>
      </c>
      <c r="AY827" s="18" t="s">
        <v>171</v>
      </c>
      <c r="BE827" s="192">
        <f>IF(N827="základní",J827,0)</f>
        <v>0</v>
      </c>
      <c r="BF827" s="192">
        <f>IF(N827="snížená",J827,0)</f>
        <v>0</v>
      </c>
      <c r="BG827" s="192">
        <f>IF(N827="zákl. přenesená",J827,0)</f>
        <v>0</v>
      </c>
      <c r="BH827" s="192">
        <f>IF(N827="sníž. přenesená",J827,0)</f>
        <v>0</v>
      </c>
      <c r="BI827" s="192">
        <f>IF(N827="nulová",J827,0)</f>
        <v>0</v>
      </c>
      <c r="BJ827" s="18" t="s">
        <v>80</v>
      </c>
      <c r="BK827" s="192">
        <f>ROUND(I827*H827,2)</f>
        <v>0</v>
      </c>
      <c r="BL827" s="18" t="s">
        <v>260</v>
      </c>
      <c r="BM827" s="191" t="s">
        <v>1349</v>
      </c>
    </row>
    <row r="828" spans="1:65" s="2" customFormat="1" ht="10.199999999999999">
      <c r="A828" s="35"/>
      <c r="B828" s="36"/>
      <c r="C828" s="37"/>
      <c r="D828" s="193" t="s">
        <v>192</v>
      </c>
      <c r="E828" s="37"/>
      <c r="F828" s="194" t="s">
        <v>1350</v>
      </c>
      <c r="G828" s="37"/>
      <c r="H828" s="37"/>
      <c r="I828" s="195"/>
      <c r="J828" s="37"/>
      <c r="K828" s="37"/>
      <c r="L828" s="40"/>
      <c r="M828" s="196"/>
      <c r="N828" s="197"/>
      <c r="O828" s="65"/>
      <c r="P828" s="65"/>
      <c r="Q828" s="65"/>
      <c r="R828" s="65"/>
      <c r="S828" s="65"/>
      <c r="T828" s="66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192</v>
      </c>
      <c r="AU828" s="18" t="s">
        <v>82</v>
      </c>
    </row>
    <row r="829" spans="1:65" s="13" customFormat="1" ht="10.199999999999999">
      <c r="B829" s="198"/>
      <c r="C829" s="199"/>
      <c r="D829" s="200" t="s">
        <v>205</v>
      </c>
      <c r="E829" s="201" t="s">
        <v>19</v>
      </c>
      <c r="F829" s="202" t="s">
        <v>1351</v>
      </c>
      <c r="G829" s="199"/>
      <c r="H829" s="201" t="s">
        <v>19</v>
      </c>
      <c r="I829" s="203"/>
      <c r="J829" s="199"/>
      <c r="K829" s="199"/>
      <c r="L829" s="204"/>
      <c r="M829" s="205"/>
      <c r="N829" s="206"/>
      <c r="O829" s="206"/>
      <c r="P829" s="206"/>
      <c r="Q829" s="206"/>
      <c r="R829" s="206"/>
      <c r="S829" s="206"/>
      <c r="T829" s="207"/>
      <c r="AT829" s="208" t="s">
        <v>205</v>
      </c>
      <c r="AU829" s="208" t="s">
        <v>82</v>
      </c>
      <c r="AV829" s="13" t="s">
        <v>80</v>
      </c>
      <c r="AW829" s="13" t="s">
        <v>33</v>
      </c>
      <c r="AX829" s="13" t="s">
        <v>72</v>
      </c>
      <c r="AY829" s="208" t="s">
        <v>171</v>
      </c>
    </row>
    <row r="830" spans="1:65" s="14" customFormat="1" ht="10.199999999999999">
      <c r="B830" s="209"/>
      <c r="C830" s="210"/>
      <c r="D830" s="200" t="s">
        <v>205</v>
      </c>
      <c r="E830" s="211" t="s">
        <v>19</v>
      </c>
      <c r="F830" s="212" t="s">
        <v>1352</v>
      </c>
      <c r="G830" s="210"/>
      <c r="H830" s="213">
        <v>31.731999999999999</v>
      </c>
      <c r="I830" s="214"/>
      <c r="J830" s="210"/>
      <c r="K830" s="210"/>
      <c r="L830" s="215"/>
      <c r="M830" s="216"/>
      <c r="N830" s="217"/>
      <c r="O830" s="217"/>
      <c r="P830" s="217"/>
      <c r="Q830" s="217"/>
      <c r="R830" s="217"/>
      <c r="S830" s="217"/>
      <c r="T830" s="218"/>
      <c r="AT830" s="219" t="s">
        <v>205</v>
      </c>
      <c r="AU830" s="219" t="s">
        <v>82</v>
      </c>
      <c r="AV830" s="14" t="s">
        <v>82</v>
      </c>
      <c r="AW830" s="14" t="s">
        <v>33</v>
      </c>
      <c r="AX830" s="14" t="s">
        <v>72</v>
      </c>
      <c r="AY830" s="219" t="s">
        <v>171</v>
      </c>
    </row>
    <row r="831" spans="1:65" s="15" customFormat="1" ht="10.199999999999999">
      <c r="B831" s="220"/>
      <c r="C831" s="221"/>
      <c r="D831" s="200" t="s">
        <v>205</v>
      </c>
      <c r="E831" s="222" t="s">
        <v>19</v>
      </c>
      <c r="F831" s="223" t="s">
        <v>208</v>
      </c>
      <c r="G831" s="221"/>
      <c r="H831" s="224">
        <v>31.731999999999999</v>
      </c>
      <c r="I831" s="225"/>
      <c r="J831" s="221"/>
      <c r="K831" s="221"/>
      <c r="L831" s="226"/>
      <c r="M831" s="227"/>
      <c r="N831" s="228"/>
      <c r="O831" s="228"/>
      <c r="P831" s="228"/>
      <c r="Q831" s="228"/>
      <c r="R831" s="228"/>
      <c r="S831" s="228"/>
      <c r="T831" s="229"/>
      <c r="AT831" s="230" t="s">
        <v>205</v>
      </c>
      <c r="AU831" s="230" t="s">
        <v>82</v>
      </c>
      <c r="AV831" s="15" t="s">
        <v>177</v>
      </c>
      <c r="AW831" s="15" t="s">
        <v>33</v>
      </c>
      <c r="AX831" s="15" t="s">
        <v>80</v>
      </c>
      <c r="AY831" s="230" t="s">
        <v>171</v>
      </c>
    </row>
    <row r="832" spans="1:65" s="2" customFormat="1" ht="62.7" customHeight="1">
      <c r="A832" s="35"/>
      <c r="B832" s="36"/>
      <c r="C832" s="180" t="s">
        <v>1353</v>
      </c>
      <c r="D832" s="180" t="s">
        <v>173</v>
      </c>
      <c r="E832" s="181" t="s">
        <v>1354</v>
      </c>
      <c r="F832" s="182" t="s">
        <v>1355</v>
      </c>
      <c r="G832" s="183" t="s">
        <v>197</v>
      </c>
      <c r="H832" s="184">
        <v>17.213999999999999</v>
      </c>
      <c r="I832" s="185"/>
      <c r="J832" s="186">
        <f>ROUND(I832*H832,2)</f>
        <v>0</v>
      </c>
      <c r="K832" s="182" t="s">
        <v>190</v>
      </c>
      <c r="L832" s="40"/>
      <c r="M832" s="187" t="s">
        <v>19</v>
      </c>
      <c r="N832" s="188" t="s">
        <v>43</v>
      </c>
      <c r="O832" s="65"/>
      <c r="P832" s="189">
        <f>O832*H832</f>
        <v>0</v>
      </c>
      <c r="Q832" s="189">
        <v>2.614E-2</v>
      </c>
      <c r="R832" s="189">
        <f>Q832*H832</f>
        <v>0.44997395999999995</v>
      </c>
      <c r="S832" s="189">
        <v>0</v>
      </c>
      <c r="T832" s="190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191" t="s">
        <v>260</v>
      </c>
      <c r="AT832" s="191" t="s">
        <v>173</v>
      </c>
      <c r="AU832" s="191" t="s">
        <v>82</v>
      </c>
      <c r="AY832" s="18" t="s">
        <v>171</v>
      </c>
      <c r="BE832" s="192">
        <f>IF(N832="základní",J832,0)</f>
        <v>0</v>
      </c>
      <c r="BF832" s="192">
        <f>IF(N832="snížená",J832,0)</f>
        <v>0</v>
      </c>
      <c r="BG832" s="192">
        <f>IF(N832="zákl. přenesená",J832,0)</f>
        <v>0</v>
      </c>
      <c r="BH832" s="192">
        <f>IF(N832="sníž. přenesená",J832,0)</f>
        <v>0</v>
      </c>
      <c r="BI832" s="192">
        <f>IF(N832="nulová",J832,0)</f>
        <v>0</v>
      </c>
      <c r="BJ832" s="18" t="s">
        <v>80</v>
      </c>
      <c r="BK832" s="192">
        <f>ROUND(I832*H832,2)</f>
        <v>0</v>
      </c>
      <c r="BL832" s="18" t="s">
        <v>260</v>
      </c>
      <c r="BM832" s="191" t="s">
        <v>1356</v>
      </c>
    </row>
    <row r="833" spans="1:65" s="2" customFormat="1" ht="10.199999999999999">
      <c r="A833" s="35"/>
      <c r="B833" s="36"/>
      <c r="C833" s="37"/>
      <c r="D833" s="193" t="s">
        <v>192</v>
      </c>
      <c r="E833" s="37"/>
      <c r="F833" s="194" t="s">
        <v>1357</v>
      </c>
      <c r="G833" s="37"/>
      <c r="H833" s="37"/>
      <c r="I833" s="195"/>
      <c r="J833" s="37"/>
      <c r="K833" s="37"/>
      <c r="L833" s="40"/>
      <c r="M833" s="196"/>
      <c r="N833" s="197"/>
      <c r="O833" s="65"/>
      <c r="P833" s="65"/>
      <c r="Q833" s="65"/>
      <c r="R833" s="65"/>
      <c r="S833" s="65"/>
      <c r="T833" s="66"/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T833" s="18" t="s">
        <v>192</v>
      </c>
      <c r="AU833" s="18" t="s">
        <v>82</v>
      </c>
    </row>
    <row r="834" spans="1:65" s="13" customFormat="1" ht="10.199999999999999">
      <c r="B834" s="198"/>
      <c r="C834" s="199"/>
      <c r="D834" s="200" t="s">
        <v>205</v>
      </c>
      <c r="E834" s="201" t="s">
        <v>19</v>
      </c>
      <c r="F834" s="202" t="s">
        <v>1351</v>
      </c>
      <c r="G834" s="199"/>
      <c r="H834" s="201" t="s">
        <v>19</v>
      </c>
      <c r="I834" s="203"/>
      <c r="J834" s="199"/>
      <c r="K834" s="199"/>
      <c r="L834" s="204"/>
      <c r="M834" s="205"/>
      <c r="N834" s="206"/>
      <c r="O834" s="206"/>
      <c r="P834" s="206"/>
      <c r="Q834" s="206"/>
      <c r="R834" s="206"/>
      <c r="S834" s="206"/>
      <c r="T834" s="207"/>
      <c r="AT834" s="208" t="s">
        <v>205</v>
      </c>
      <c r="AU834" s="208" t="s">
        <v>82</v>
      </c>
      <c r="AV834" s="13" t="s">
        <v>80</v>
      </c>
      <c r="AW834" s="13" t="s">
        <v>33</v>
      </c>
      <c r="AX834" s="13" t="s">
        <v>72</v>
      </c>
      <c r="AY834" s="208" t="s">
        <v>171</v>
      </c>
    </row>
    <row r="835" spans="1:65" s="14" customFormat="1" ht="10.199999999999999">
      <c r="B835" s="209"/>
      <c r="C835" s="210"/>
      <c r="D835" s="200" t="s">
        <v>205</v>
      </c>
      <c r="E835" s="211" t="s">
        <v>19</v>
      </c>
      <c r="F835" s="212" t="s">
        <v>1358</v>
      </c>
      <c r="G835" s="210"/>
      <c r="H835" s="213">
        <v>17.213999999999999</v>
      </c>
      <c r="I835" s="214"/>
      <c r="J835" s="210"/>
      <c r="K835" s="210"/>
      <c r="L835" s="215"/>
      <c r="M835" s="216"/>
      <c r="N835" s="217"/>
      <c r="O835" s="217"/>
      <c r="P835" s="217"/>
      <c r="Q835" s="217"/>
      <c r="R835" s="217"/>
      <c r="S835" s="217"/>
      <c r="T835" s="218"/>
      <c r="AT835" s="219" t="s">
        <v>205</v>
      </c>
      <c r="AU835" s="219" t="s">
        <v>82</v>
      </c>
      <c r="AV835" s="14" t="s">
        <v>82</v>
      </c>
      <c r="AW835" s="14" t="s">
        <v>33</v>
      </c>
      <c r="AX835" s="14" t="s">
        <v>80</v>
      </c>
      <c r="AY835" s="219" t="s">
        <v>171</v>
      </c>
    </row>
    <row r="836" spans="1:65" s="2" customFormat="1" ht="62.7" customHeight="1">
      <c r="A836" s="35"/>
      <c r="B836" s="36"/>
      <c r="C836" s="180" t="s">
        <v>1359</v>
      </c>
      <c r="D836" s="180" t="s">
        <v>173</v>
      </c>
      <c r="E836" s="181" t="s">
        <v>1354</v>
      </c>
      <c r="F836" s="182" t="s">
        <v>1355</v>
      </c>
      <c r="G836" s="183" t="s">
        <v>197</v>
      </c>
      <c r="H836" s="184">
        <v>6.7450000000000001</v>
      </c>
      <c r="I836" s="185"/>
      <c r="J836" s="186">
        <f>ROUND(I836*H836,2)</f>
        <v>0</v>
      </c>
      <c r="K836" s="182" t="s">
        <v>190</v>
      </c>
      <c r="L836" s="40"/>
      <c r="M836" s="187" t="s">
        <v>19</v>
      </c>
      <c r="N836" s="188" t="s">
        <v>43</v>
      </c>
      <c r="O836" s="65"/>
      <c r="P836" s="189">
        <f>O836*H836</f>
        <v>0</v>
      </c>
      <c r="Q836" s="189">
        <v>2.614E-2</v>
      </c>
      <c r="R836" s="189">
        <f>Q836*H836</f>
        <v>0.17631430000000001</v>
      </c>
      <c r="S836" s="189">
        <v>0</v>
      </c>
      <c r="T836" s="190">
        <f>S836*H836</f>
        <v>0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191" t="s">
        <v>260</v>
      </c>
      <c r="AT836" s="191" t="s">
        <v>173</v>
      </c>
      <c r="AU836" s="191" t="s">
        <v>82</v>
      </c>
      <c r="AY836" s="18" t="s">
        <v>171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8" t="s">
        <v>80</v>
      </c>
      <c r="BK836" s="192">
        <f>ROUND(I836*H836,2)</f>
        <v>0</v>
      </c>
      <c r="BL836" s="18" t="s">
        <v>260</v>
      </c>
      <c r="BM836" s="191" t="s">
        <v>1360</v>
      </c>
    </row>
    <row r="837" spans="1:65" s="2" customFormat="1" ht="10.199999999999999">
      <c r="A837" s="35"/>
      <c r="B837" s="36"/>
      <c r="C837" s="37"/>
      <c r="D837" s="193" t="s">
        <v>192</v>
      </c>
      <c r="E837" s="37"/>
      <c r="F837" s="194" t="s">
        <v>1357</v>
      </c>
      <c r="G837" s="37"/>
      <c r="H837" s="37"/>
      <c r="I837" s="195"/>
      <c r="J837" s="37"/>
      <c r="K837" s="37"/>
      <c r="L837" s="40"/>
      <c r="M837" s="196"/>
      <c r="N837" s="197"/>
      <c r="O837" s="65"/>
      <c r="P837" s="65"/>
      <c r="Q837" s="65"/>
      <c r="R837" s="65"/>
      <c r="S837" s="65"/>
      <c r="T837" s="66"/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T837" s="18" t="s">
        <v>192</v>
      </c>
      <c r="AU837" s="18" t="s">
        <v>82</v>
      </c>
    </row>
    <row r="838" spans="1:65" s="13" customFormat="1" ht="10.199999999999999">
      <c r="B838" s="198"/>
      <c r="C838" s="199"/>
      <c r="D838" s="200" t="s">
        <v>205</v>
      </c>
      <c r="E838" s="201" t="s">
        <v>19</v>
      </c>
      <c r="F838" s="202" t="s">
        <v>1361</v>
      </c>
      <c r="G838" s="199"/>
      <c r="H838" s="201" t="s">
        <v>19</v>
      </c>
      <c r="I838" s="203"/>
      <c r="J838" s="199"/>
      <c r="K838" s="199"/>
      <c r="L838" s="204"/>
      <c r="M838" s="205"/>
      <c r="N838" s="206"/>
      <c r="O838" s="206"/>
      <c r="P838" s="206"/>
      <c r="Q838" s="206"/>
      <c r="R838" s="206"/>
      <c r="S838" s="206"/>
      <c r="T838" s="207"/>
      <c r="AT838" s="208" t="s">
        <v>205</v>
      </c>
      <c r="AU838" s="208" t="s">
        <v>82</v>
      </c>
      <c r="AV838" s="13" t="s">
        <v>80</v>
      </c>
      <c r="AW838" s="13" t="s">
        <v>33</v>
      </c>
      <c r="AX838" s="13" t="s">
        <v>72</v>
      </c>
      <c r="AY838" s="208" t="s">
        <v>171</v>
      </c>
    </row>
    <row r="839" spans="1:65" s="14" customFormat="1" ht="10.199999999999999">
      <c r="B839" s="209"/>
      <c r="C839" s="210"/>
      <c r="D839" s="200" t="s">
        <v>205</v>
      </c>
      <c r="E839" s="211" t="s">
        <v>19</v>
      </c>
      <c r="F839" s="212" t="s">
        <v>1362</v>
      </c>
      <c r="G839" s="210"/>
      <c r="H839" s="213">
        <v>6.7450000000000001</v>
      </c>
      <c r="I839" s="214"/>
      <c r="J839" s="210"/>
      <c r="K839" s="210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205</v>
      </c>
      <c r="AU839" s="219" t="s">
        <v>82</v>
      </c>
      <c r="AV839" s="14" t="s">
        <v>82</v>
      </c>
      <c r="AW839" s="14" t="s">
        <v>33</v>
      </c>
      <c r="AX839" s="14" t="s">
        <v>80</v>
      </c>
      <c r="AY839" s="219" t="s">
        <v>171</v>
      </c>
    </row>
    <row r="840" spans="1:65" s="2" customFormat="1" ht="24.15" customHeight="1">
      <c r="A840" s="35"/>
      <c r="B840" s="36"/>
      <c r="C840" s="180" t="s">
        <v>1363</v>
      </c>
      <c r="D840" s="180" t="s">
        <v>173</v>
      </c>
      <c r="E840" s="181" t="s">
        <v>1364</v>
      </c>
      <c r="F840" s="182" t="s">
        <v>1365</v>
      </c>
      <c r="G840" s="183" t="s">
        <v>197</v>
      </c>
      <c r="H840" s="184">
        <v>6.7450000000000001</v>
      </c>
      <c r="I840" s="185"/>
      <c r="J840" s="186">
        <f>ROUND(I840*H840,2)</f>
        <v>0</v>
      </c>
      <c r="K840" s="182" t="s">
        <v>190</v>
      </c>
      <c r="L840" s="40"/>
      <c r="M840" s="187" t="s">
        <v>19</v>
      </c>
      <c r="N840" s="188" t="s">
        <v>43</v>
      </c>
      <c r="O840" s="65"/>
      <c r="P840" s="189">
        <f>O840*H840</f>
        <v>0</v>
      </c>
      <c r="Q840" s="189">
        <v>5.4000000000000001E-4</v>
      </c>
      <c r="R840" s="189">
        <f>Q840*H840</f>
        <v>3.6423000000000002E-3</v>
      </c>
      <c r="S840" s="189">
        <v>0</v>
      </c>
      <c r="T840" s="190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91" t="s">
        <v>260</v>
      </c>
      <c r="AT840" s="191" t="s">
        <v>173</v>
      </c>
      <c r="AU840" s="191" t="s">
        <v>82</v>
      </c>
      <c r="AY840" s="18" t="s">
        <v>171</v>
      </c>
      <c r="BE840" s="192">
        <f>IF(N840="základní",J840,0)</f>
        <v>0</v>
      </c>
      <c r="BF840" s="192">
        <f>IF(N840="snížená",J840,0)</f>
        <v>0</v>
      </c>
      <c r="BG840" s="192">
        <f>IF(N840="zákl. přenesená",J840,0)</f>
        <v>0</v>
      </c>
      <c r="BH840" s="192">
        <f>IF(N840="sníž. přenesená",J840,0)</f>
        <v>0</v>
      </c>
      <c r="BI840" s="192">
        <f>IF(N840="nulová",J840,0)</f>
        <v>0</v>
      </c>
      <c r="BJ840" s="18" t="s">
        <v>80</v>
      </c>
      <c r="BK840" s="192">
        <f>ROUND(I840*H840,2)</f>
        <v>0</v>
      </c>
      <c r="BL840" s="18" t="s">
        <v>260</v>
      </c>
      <c r="BM840" s="191" t="s">
        <v>1366</v>
      </c>
    </row>
    <row r="841" spans="1:65" s="2" customFormat="1" ht="10.199999999999999">
      <c r="A841" s="35"/>
      <c r="B841" s="36"/>
      <c r="C841" s="37"/>
      <c r="D841" s="193" t="s">
        <v>192</v>
      </c>
      <c r="E841" s="37"/>
      <c r="F841" s="194" t="s">
        <v>1367</v>
      </c>
      <c r="G841" s="37"/>
      <c r="H841" s="37"/>
      <c r="I841" s="195"/>
      <c r="J841" s="37"/>
      <c r="K841" s="37"/>
      <c r="L841" s="40"/>
      <c r="M841" s="196"/>
      <c r="N841" s="197"/>
      <c r="O841" s="65"/>
      <c r="P841" s="65"/>
      <c r="Q841" s="65"/>
      <c r="R841" s="65"/>
      <c r="S841" s="65"/>
      <c r="T841" s="66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8" t="s">
        <v>192</v>
      </c>
      <c r="AU841" s="18" t="s">
        <v>82</v>
      </c>
    </row>
    <row r="842" spans="1:65" s="13" customFormat="1" ht="10.199999999999999">
      <c r="B842" s="198"/>
      <c r="C842" s="199"/>
      <c r="D842" s="200" t="s">
        <v>205</v>
      </c>
      <c r="E842" s="201" t="s">
        <v>19</v>
      </c>
      <c r="F842" s="202" t="s">
        <v>1368</v>
      </c>
      <c r="G842" s="199"/>
      <c r="H842" s="201" t="s">
        <v>19</v>
      </c>
      <c r="I842" s="203"/>
      <c r="J842" s="199"/>
      <c r="K842" s="199"/>
      <c r="L842" s="204"/>
      <c r="M842" s="205"/>
      <c r="N842" s="206"/>
      <c r="O842" s="206"/>
      <c r="P842" s="206"/>
      <c r="Q842" s="206"/>
      <c r="R842" s="206"/>
      <c r="S842" s="206"/>
      <c r="T842" s="207"/>
      <c r="AT842" s="208" t="s">
        <v>205</v>
      </c>
      <c r="AU842" s="208" t="s">
        <v>82</v>
      </c>
      <c r="AV842" s="13" t="s">
        <v>80</v>
      </c>
      <c r="AW842" s="13" t="s">
        <v>33</v>
      </c>
      <c r="AX842" s="13" t="s">
        <v>72</v>
      </c>
      <c r="AY842" s="208" t="s">
        <v>171</v>
      </c>
    </row>
    <row r="843" spans="1:65" s="14" customFormat="1" ht="10.199999999999999">
      <c r="B843" s="209"/>
      <c r="C843" s="210"/>
      <c r="D843" s="200" t="s">
        <v>205</v>
      </c>
      <c r="E843" s="211" t="s">
        <v>19</v>
      </c>
      <c r="F843" s="212" t="s">
        <v>1369</v>
      </c>
      <c r="G843" s="210"/>
      <c r="H843" s="213">
        <v>6.7450000000000001</v>
      </c>
      <c r="I843" s="214"/>
      <c r="J843" s="210"/>
      <c r="K843" s="210"/>
      <c r="L843" s="215"/>
      <c r="M843" s="216"/>
      <c r="N843" s="217"/>
      <c r="O843" s="217"/>
      <c r="P843" s="217"/>
      <c r="Q843" s="217"/>
      <c r="R843" s="217"/>
      <c r="S843" s="217"/>
      <c r="T843" s="218"/>
      <c r="AT843" s="219" t="s">
        <v>205</v>
      </c>
      <c r="AU843" s="219" t="s">
        <v>82</v>
      </c>
      <c r="AV843" s="14" t="s">
        <v>82</v>
      </c>
      <c r="AW843" s="14" t="s">
        <v>33</v>
      </c>
      <c r="AX843" s="14" t="s">
        <v>80</v>
      </c>
      <c r="AY843" s="219" t="s">
        <v>171</v>
      </c>
    </row>
    <row r="844" spans="1:65" s="2" customFormat="1" ht="16.5" customHeight="1">
      <c r="A844" s="35"/>
      <c r="B844" s="36"/>
      <c r="C844" s="232" t="s">
        <v>1370</v>
      </c>
      <c r="D844" s="232" t="s">
        <v>315</v>
      </c>
      <c r="E844" s="233" t="s">
        <v>1371</v>
      </c>
      <c r="F844" s="234" t="s">
        <v>1372</v>
      </c>
      <c r="G844" s="235" t="s">
        <v>376</v>
      </c>
      <c r="H844" s="236">
        <v>5.6660000000000004</v>
      </c>
      <c r="I844" s="237"/>
      <c r="J844" s="238">
        <f>ROUND(I844*H844,2)</f>
        <v>0</v>
      </c>
      <c r="K844" s="234" t="s">
        <v>190</v>
      </c>
      <c r="L844" s="239"/>
      <c r="M844" s="240" t="s">
        <v>19</v>
      </c>
      <c r="N844" s="241" t="s">
        <v>43</v>
      </c>
      <c r="O844" s="65"/>
      <c r="P844" s="189">
        <f>O844*H844</f>
        <v>0</v>
      </c>
      <c r="Q844" s="189">
        <v>5.5000000000000003E-4</v>
      </c>
      <c r="R844" s="189">
        <f>Q844*H844</f>
        <v>3.1163000000000002E-3</v>
      </c>
      <c r="S844" s="189">
        <v>0</v>
      </c>
      <c r="T844" s="190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191" t="s">
        <v>362</v>
      </c>
      <c r="AT844" s="191" t="s">
        <v>315</v>
      </c>
      <c r="AU844" s="191" t="s">
        <v>82</v>
      </c>
      <c r="AY844" s="18" t="s">
        <v>171</v>
      </c>
      <c r="BE844" s="192">
        <f>IF(N844="základní",J844,0)</f>
        <v>0</v>
      </c>
      <c r="BF844" s="192">
        <f>IF(N844="snížená",J844,0)</f>
        <v>0</v>
      </c>
      <c r="BG844" s="192">
        <f>IF(N844="zákl. přenesená",J844,0)</f>
        <v>0</v>
      </c>
      <c r="BH844" s="192">
        <f>IF(N844="sníž. přenesená",J844,0)</f>
        <v>0</v>
      </c>
      <c r="BI844" s="192">
        <f>IF(N844="nulová",J844,0)</f>
        <v>0</v>
      </c>
      <c r="BJ844" s="18" t="s">
        <v>80</v>
      </c>
      <c r="BK844" s="192">
        <f>ROUND(I844*H844,2)</f>
        <v>0</v>
      </c>
      <c r="BL844" s="18" t="s">
        <v>260</v>
      </c>
      <c r="BM844" s="191" t="s">
        <v>1373</v>
      </c>
    </row>
    <row r="845" spans="1:65" s="14" customFormat="1" ht="10.199999999999999">
      <c r="B845" s="209"/>
      <c r="C845" s="210"/>
      <c r="D845" s="200" t="s">
        <v>205</v>
      </c>
      <c r="E845" s="211" t="s">
        <v>19</v>
      </c>
      <c r="F845" s="212" t="s">
        <v>1374</v>
      </c>
      <c r="G845" s="210"/>
      <c r="H845" s="213">
        <v>5.6660000000000004</v>
      </c>
      <c r="I845" s="214"/>
      <c r="J845" s="210"/>
      <c r="K845" s="210"/>
      <c r="L845" s="215"/>
      <c r="M845" s="216"/>
      <c r="N845" s="217"/>
      <c r="O845" s="217"/>
      <c r="P845" s="217"/>
      <c r="Q845" s="217"/>
      <c r="R845" s="217"/>
      <c r="S845" s="217"/>
      <c r="T845" s="218"/>
      <c r="AT845" s="219" t="s">
        <v>205</v>
      </c>
      <c r="AU845" s="219" t="s">
        <v>82</v>
      </c>
      <c r="AV845" s="14" t="s">
        <v>82</v>
      </c>
      <c r="AW845" s="14" t="s">
        <v>33</v>
      </c>
      <c r="AX845" s="14" t="s">
        <v>80</v>
      </c>
      <c r="AY845" s="219" t="s">
        <v>171</v>
      </c>
    </row>
    <row r="846" spans="1:65" s="2" customFormat="1" ht="16.5" customHeight="1">
      <c r="A846" s="35"/>
      <c r="B846" s="36"/>
      <c r="C846" s="232" t="s">
        <v>1375</v>
      </c>
      <c r="D846" s="232" t="s">
        <v>315</v>
      </c>
      <c r="E846" s="233" t="s">
        <v>1376</v>
      </c>
      <c r="F846" s="234" t="s">
        <v>1377</v>
      </c>
      <c r="G846" s="235" t="s">
        <v>376</v>
      </c>
      <c r="H846" s="236">
        <v>13.49</v>
      </c>
      <c r="I846" s="237"/>
      <c r="J846" s="238">
        <f>ROUND(I846*H846,2)</f>
        <v>0</v>
      </c>
      <c r="K846" s="234" t="s">
        <v>190</v>
      </c>
      <c r="L846" s="239"/>
      <c r="M846" s="240" t="s">
        <v>19</v>
      </c>
      <c r="N846" s="241" t="s">
        <v>43</v>
      </c>
      <c r="O846" s="65"/>
      <c r="P846" s="189">
        <f>O846*H846</f>
        <v>0</v>
      </c>
      <c r="Q846" s="189">
        <v>7.2000000000000005E-4</v>
      </c>
      <c r="R846" s="189">
        <f>Q846*H846</f>
        <v>9.7128000000000006E-3</v>
      </c>
      <c r="S846" s="189">
        <v>0</v>
      </c>
      <c r="T846" s="190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191" t="s">
        <v>362</v>
      </c>
      <c r="AT846" s="191" t="s">
        <v>315</v>
      </c>
      <c r="AU846" s="191" t="s">
        <v>82</v>
      </c>
      <c r="AY846" s="18" t="s">
        <v>171</v>
      </c>
      <c r="BE846" s="192">
        <f>IF(N846="základní",J846,0)</f>
        <v>0</v>
      </c>
      <c r="BF846" s="192">
        <f>IF(N846="snížená",J846,0)</f>
        <v>0</v>
      </c>
      <c r="BG846" s="192">
        <f>IF(N846="zákl. přenesená",J846,0)</f>
        <v>0</v>
      </c>
      <c r="BH846" s="192">
        <f>IF(N846="sníž. přenesená",J846,0)</f>
        <v>0</v>
      </c>
      <c r="BI846" s="192">
        <f>IF(N846="nulová",J846,0)</f>
        <v>0</v>
      </c>
      <c r="BJ846" s="18" t="s">
        <v>80</v>
      </c>
      <c r="BK846" s="192">
        <f>ROUND(I846*H846,2)</f>
        <v>0</v>
      </c>
      <c r="BL846" s="18" t="s">
        <v>260</v>
      </c>
      <c r="BM846" s="191" t="s">
        <v>1378</v>
      </c>
    </row>
    <row r="847" spans="1:65" s="14" customFormat="1" ht="10.199999999999999">
      <c r="B847" s="209"/>
      <c r="C847" s="210"/>
      <c r="D847" s="200" t="s">
        <v>205</v>
      </c>
      <c r="E847" s="211" t="s">
        <v>19</v>
      </c>
      <c r="F847" s="212" t="s">
        <v>1379</v>
      </c>
      <c r="G847" s="210"/>
      <c r="H847" s="213">
        <v>13.49</v>
      </c>
      <c r="I847" s="214"/>
      <c r="J847" s="210"/>
      <c r="K847" s="210"/>
      <c r="L847" s="215"/>
      <c r="M847" s="216"/>
      <c r="N847" s="217"/>
      <c r="O847" s="217"/>
      <c r="P847" s="217"/>
      <c r="Q847" s="217"/>
      <c r="R847" s="217"/>
      <c r="S847" s="217"/>
      <c r="T847" s="218"/>
      <c r="AT847" s="219" t="s">
        <v>205</v>
      </c>
      <c r="AU847" s="219" t="s">
        <v>82</v>
      </c>
      <c r="AV847" s="14" t="s">
        <v>82</v>
      </c>
      <c r="AW847" s="14" t="s">
        <v>33</v>
      </c>
      <c r="AX847" s="14" t="s">
        <v>80</v>
      </c>
      <c r="AY847" s="219" t="s">
        <v>171</v>
      </c>
    </row>
    <row r="848" spans="1:65" s="2" customFormat="1" ht="62.7" customHeight="1">
      <c r="A848" s="35"/>
      <c r="B848" s="36"/>
      <c r="C848" s="180" t="s">
        <v>1380</v>
      </c>
      <c r="D848" s="180" t="s">
        <v>173</v>
      </c>
      <c r="E848" s="181" t="s">
        <v>1381</v>
      </c>
      <c r="F848" s="182" t="s">
        <v>1382</v>
      </c>
      <c r="G848" s="183" t="s">
        <v>197</v>
      </c>
      <c r="H848" s="184">
        <v>6.7450000000000001</v>
      </c>
      <c r="I848" s="185"/>
      <c r="J848" s="186">
        <f>ROUND(I848*H848,2)</f>
        <v>0</v>
      </c>
      <c r="K848" s="182" t="s">
        <v>190</v>
      </c>
      <c r="L848" s="40"/>
      <c r="M848" s="187" t="s">
        <v>19</v>
      </c>
      <c r="N848" s="188" t="s">
        <v>43</v>
      </c>
      <c r="O848" s="65"/>
      <c r="P848" s="189">
        <f>O848*H848</f>
        <v>0</v>
      </c>
      <c r="Q848" s="189">
        <v>5.0160000000000003E-2</v>
      </c>
      <c r="R848" s="189">
        <f>Q848*H848</f>
        <v>0.33832920000000005</v>
      </c>
      <c r="S848" s="189">
        <v>0</v>
      </c>
      <c r="T848" s="190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191" t="s">
        <v>260</v>
      </c>
      <c r="AT848" s="191" t="s">
        <v>173</v>
      </c>
      <c r="AU848" s="191" t="s">
        <v>82</v>
      </c>
      <c r="AY848" s="18" t="s">
        <v>171</v>
      </c>
      <c r="BE848" s="192">
        <f>IF(N848="základní",J848,0)</f>
        <v>0</v>
      </c>
      <c r="BF848" s="192">
        <f>IF(N848="snížená",J848,0)</f>
        <v>0</v>
      </c>
      <c r="BG848" s="192">
        <f>IF(N848="zákl. přenesená",J848,0)</f>
        <v>0</v>
      </c>
      <c r="BH848" s="192">
        <f>IF(N848="sníž. přenesená",J848,0)</f>
        <v>0</v>
      </c>
      <c r="BI848" s="192">
        <f>IF(N848="nulová",J848,0)</f>
        <v>0</v>
      </c>
      <c r="BJ848" s="18" t="s">
        <v>80</v>
      </c>
      <c r="BK848" s="192">
        <f>ROUND(I848*H848,2)</f>
        <v>0</v>
      </c>
      <c r="BL848" s="18" t="s">
        <v>260</v>
      </c>
      <c r="BM848" s="191" t="s">
        <v>1383</v>
      </c>
    </row>
    <row r="849" spans="1:65" s="2" customFormat="1" ht="10.199999999999999">
      <c r="A849" s="35"/>
      <c r="B849" s="36"/>
      <c r="C849" s="37"/>
      <c r="D849" s="193" t="s">
        <v>192</v>
      </c>
      <c r="E849" s="37"/>
      <c r="F849" s="194" t="s">
        <v>1384</v>
      </c>
      <c r="G849" s="37"/>
      <c r="H849" s="37"/>
      <c r="I849" s="195"/>
      <c r="J849" s="37"/>
      <c r="K849" s="37"/>
      <c r="L849" s="40"/>
      <c r="M849" s="196"/>
      <c r="N849" s="197"/>
      <c r="O849" s="65"/>
      <c r="P849" s="65"/>
      <c r="Q849" s="65"/>
      <c r="R849" s="65"/>
      <c r="S849" s="65"/>
      <c r="T849" s="66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192</v>
      </c>
      <c r="AU849" s="18" t="s">
        <v>82</v>
      </c>
    </row>
    <row r="850" spans="1:65" s="13" customFormat="1" ht="10.199999999999999">
      <c r="B850" s="198"/>
      <c r="C850" s="199"/>
      <c r="D850" s="200" t="s">
        <v>205</v>
      </c>
      <c r="E850" s="201" t="s">
        <v>19</v>
      </c>
      <c r="F850" s="202" t="s">
        <v>1385</v>
      </c>
      <c r="G850" s="199"/>
      <c r="H850" s="201" t="s">
        <v>19</v>
      </c>
      <c r="I850" s="203"/>
      <c r="J850" s="199"/>
      <c r="K850" s="199"/>
      <c r="L850" s="204"/>
      <c r="M850" s="205"/>
      <c r="N850" s="206"/>
      <c r="O850" s="206"/>
      <c r="P850" s="206"/>
      <c r="Q850" s="206"/>
      <c r="R850" s="206"/>
      <c r="S850" s="206"/>
      <c r="T850" s="207"/>
      <c r="AT850" s="208" t="s">
        <v>205</v>
      </c>
      <c r="AU850" s="208" t="s">
        <v>82</v>
      </c>
      <c r="AV850" s="13" t="s">
        <v>80</v>
      </c>
      <c r="AW850" s="13" t="s">
        <v>33</v>
      </c>
      <c r="AX850" s="13" t="s">
        <v>72</v>
      </c>
      <c r="AY850" s="208" t="s">
        <v>171</v>
      </c>
    </row>
    <row r="851" spans="1:65" s="14" customFormat="1" ht="10.199999999999999">
      <c r="B851" s="209"/>
      <c r="C851" s="210"/>
      <c r="D851" s="200" t="s">
        <v>205</v>
      </c>
      <c r="E851" s="211" t="s">
        <v>19</v>
      </c>
      <c r="F851" s="212" t="s">
        <v>1362</v>
      </c>
      <c r="G851" s="210"/>
      <c r="H851" s="213">
        <v>6.7450000000000001</v>
      </c>
      <c r="I851" s="214"/>
      <c r="J851" s="210"/>
      <c r="K851" s="210"/>
      <c r="L851" s="215"/>
      <c r="M851" s="216"/>
      <c r="N851" s="217"/>
      <c r="O851" s="217"/>
      <c r="P851" s="217"/>
      <c r="Q851" s="217"/>
      <c r="R851" s="217"/>
      <c r="S851" s="217"/>
      <c r="T851" s="218"/>
      <c r="AT851" s="219" t="s">
        <v>205</v>
      </c>
      <c r="AU851" s="219" t="s">
        <v>82</v>
      </c>
      <c r="AV851" s="14" t="s">
        <v>82</v>
      </c>
      <c r="AW851" s="14" t="s">
        <v>33</v>
      </c>
      <c r="AX851" s="14" t="s">
        <v>80</v>
      </c>
      <c r="AY851" s="219" t="s">
        <v>171</v>
      </c>
    </row>
    <row r="852" spans="1:65" s="2" customFormat="1" ht="24.15" customHeight="1">
      <c r="A852" s="35"/>
      <c r="B852" s="36"/>
      <c r="C852" s="232" t="s">
        <v>1386</v>
      </c>
      <c r="D852" s="232" t="s">
        <v>315</v>
      </c>
      <c r="E852" s="233" t="s">
        <v>1387</v>
      </c>
      <c r="F852" s="234" t="s">
        <v>1388</v>
      </c>
      <c r="G852" s="235" t="s">
        <v>197</v>
      </c>
      <c r="H852" s="236">
        <v>-63.685000000000002</v>
      </c>
      <c r="I852" s="237"/>
      <c r="J852" s="238">
        <f>ROUND(I852*H852,2)</f>
        <v>0</v>
      </c>
      <c r="K852" s="234" t="s">
        <v>318</v>
      </c>
      <c r="L852" s="239"/>
      <c r="M852" s="240" t="s">
        <v>19</v>
      </c>
      <c r="N852" s="241" t="s">
        <v>43</v>
      </c>
      <c r="O852" s="65"/>
      <c r="P852" s="189">
        <f>O852*H852</f>
        <v>0</v>
      </c>
      <c r="Q852" s="189">
        <v>3.0000000000000001E-3</v>
      </c>
      <c r="R852" s="189">
        <f>Q852*H852</f>
        <v>-0.191055</v>
      </c>
      <c r="S852" s="189">
        <v>0</v>
      </c>
      <c r="T852" s="190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191" t="s">
        <v>362</v>
      </c>
      <c r="AT852" s="191" t="s">
        <v>315</v>
      </c>
      <c r="AU852" s="191" t="s">
        <v>82</v>
      </c>
      <c r="AY852" s="18" t="s">
        <v>171</v>
      </c>
      <c r="BE852" s="192">
        <f>IF(N852="základní",J852,0)</f>
        <v>0</v>
      </c>
      <c r="BF852" s="192">
        <f>IF(N852="snížená",J852,0)</f>
        <v>0</v>
      </c>
      <c r="BG852" s="192">
        <f>IF(N852="zákl. přenesená",J852,0)</f>
        <v>0</v>
      </c>
      <c r="BH852" s="192">
        <f>IF(N852="sníž. přenesená",J852,0)</f>
        <v>0</v>
      </c>
      <c r="BI852" s="192">
        <f>IF(N852="nulová",J852,0)</f>
        <v>0</v>
      </c>
      <c r="BJ852" s="18" t="s">
        <v>80</v>
      </c>
      <c r="BK852" s="192">
        <f>ROUND(I852*H852,2)</f>
        <v>0</v>
      </c>
      <c r="BL852" s="18" t="s">
        <v>260</v>
      </c>
      <c r="BM852" s="191" t="s">
        <v>1389</v>
      </c>
    </row>
    <row r="853" spans="1:65" s="13" customFormat="1" ht="10.199999999999999">
      <c r="B853" s="198"/>
      <c r="C853" s="199"/>
      <c r="D853" s="200" t="s">
        <v>205</v>
      </c>
      <c r="E853" s="201" t="s">
        <v>19</v>
      </c>
      <c r="F853" s="202" t="s">
        <v>1390</v>
      </c>
      <c r="G853" s="199"/>
      <c r="H853" s="201" t="s">
        <v>19</v>
      </c>
      <c r="I853" s="203"/>
      <c r="J853" s="199"/>
      <c r="K853" s="199"/>
      <c r="L853" s="204"/>
      <c r="M853" s="205"/>
      <c r="N853" s="206"/>
      <c r="O853" s="206"/>
      <c r="P853" s="206"/>
      <c r="Q853" s="206"/>
      <c r="R853" s="206"/>
      <c r="S853" s="206"/>
      <c r="T853" s="207"/>
      <c r="AT853" s="208" t="s">
        <v>205</v>
      </c>
      <c r="AU853" s="208" t="s">
        <v>82</v>
      </c>
      <c r="AV853" s="13" t="s">
        <v>80</v>
      </c>
      <c r="AW853" s="13" t="s">
        <v>33</v>
      </c>
      <c r="AX853" s="13" t="s">
        <v>72</v>
      </c>
      <c r="AY853" s="208" t="s">
        <v>171</v>
      </c>
    </row>
    <row r="854" spans="1:65" s="14" customFormat="1" ht="10.199999999999999">
      <c r="B854" s="209"/>
      <c r="C854" s="210"/>
      <c r="D854" s="200" t="s">
        <v>205</v>
      </c>
      <c r="E854" s="211" t="s">
        <v>19</v>
      </c>
      <c r="F854" s="212" t="s">
        <v>1391</v>
      </c>
      <c r="G854" s="210"/>
      <c r="H854" s="213">
        <v>-63.685000000000002</v>
      </c>
      <c r="I854" s="214"/>
      <c r="J854" s="210"/>
      <c r="K854" s="210"/>
      <c r="L854" s="215"/>
      <c r="M854" s="216"/>
      <c r="N854" s="217"/>
      <c r="O854" s="217"/>
      <c r="P854" s="217"/>
      <c r="Q854" s="217"/>
      <c r="R854" s="217"/>
      <c r="S854" s="217"/>
      <c r="T854" s="218"/>
      <c r="AT854" s="219" t="s">
        <v>205</v>
      </c>
      <c r="AU854" s="219" t="s">
        <v>82</v>
      </c>
      <c r="AV854" s="14" t="s">
        <v>82</v>
      </c>
      <c r="AW854" s="14" t="s">
        <v>33</v>
      </c>
      <c r="AX854" s="14" t="s">
        <v>80</v>
      </c>
      <c r="AY854" s="219" t="s">
        <v>171</v>
      </c>
    </row>
    <row r="855" spans="1:65" s="2" customFormat="1" ht="24.15" customHeight="1">
      <c r="A855" s="35"/>
      <c r="B855" s="36"/>
      <c r="C855" s="232" t="s">
        <v>1392</v>
      </c>
      <c r="D855" s="232" t="s">
        <v>315</v>
      </c>
      <c r="E855" s="233" t="s">
        <v>1393</v>
      </c>
      <c r="F855" s="234" t="s">
        <v>1394</v>
      </c>
      <c r="G855" s="235" t="s">
        <v>197</v>
      </c>
      <c r="H855" s="236">
        <v>63.685000000000002</v>
      </c>
      <c r="I855" s="237"/>
      <c r="J855" s="238">
        <f>ROUND(I855*H855,2)</f>
        <v>0</v>
      </c>
      <c r="K855" s="234" t="s">
        <v>318</v>
      </c>
      <c r="L855" s="239"/>
      <c r="M855" s="240" t="s">
        <v>19</v>
      </c>
      <c r="N855" s="241" t="s">
        <v>43</v>
      </c>
      <c r="O855" s="65"/>
      <c r="P855" s="189">
        <f>O855*H855</f>
        <v>0</v>
      </c>
      <c r="Q855" s="189">
        <v>3.0000000000000001E-3</v>
      </c>
      <c r="R855" s="189">
        <f>Q855*H855</f>
        <v>0.191055</v>
      </c>
      <c r="S855" s="189">
        <v>0</v>
      </c>
      <c r="T855" s="190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191" t="s">
        <v>362</v>
      </c>
      <c r="AT855" s="191" t="s">
        <v>315</v>
      </c>
      <c r="AU855" s="191" t="s">
        <v>82</v>
      </c>
      <c r="AY855" s="18" t="s">
        <v>171</v>
      </c>
      <c r="BE855" s="192">
        <f>IF(N855="základní",J855,0)</f>
        <v>0</v>
      </c>
      <c r="BF855" s="192">
        <f>IF(N855="snížená",J855,0)</f>
        <v>0</v>
      </c>
      <c r="BG855" s="192">
        <f>IF(N855="zákl. přenesená",J855,0)</f>
        <v>0</v>
      </c>
      <c r="BH855" s="192">
        <f>IF(N855="sníž. přenesená",J855,0)</f>
        <v>0</v>
      </c>
      <c r="BI855" s="192">
        <f>IF(N855="nulová",J855,0)</f>
        <v>0</v>
      </c>
      <c r="BJ855" s="18" t="s">
        <v>80</v>
      </c>
      <c r="BK855" s="192">
        <f>ROUND(I855*H855,2)</f>
        <v>0</v>
      </c>
      <c r="BL855" s="18" t="s">
        <v>260</v>
      </c>
      <c r="BM855" s="191" t="s">
        <v>1395</v>
      </c>
    </row>
    <row r="856" spans="1:65" s="13" customFormat="1" ht="10.199999999999999">
      <c r="B856" s="198"/>
      <c r="C856" s="199"/>
      <c r="D856" s="200" t="s">
        <v>205</v>
      </c>
      <c r="E856" s="201" t="s">
        <v>19</v>
      </c>
      <c r="F856" s="202" t="s">
        <v>1396</v>
      </c>
      <c r="G856" s="199"/>
      <c r="H856" s="201" t="s">
        <v>19</v>
      </c>
      <c r="I856" s="203"/>
      <c r="J856" s="199"/>
      <c r="K856" s="199"/>
      <c r="L856" s="204"/>
      <c r="M856" s="205"/>
      <c r="N856" s="206"/>
      <c r="O856" s="206"/>
      <c r="P856" s="206"/>
      <c r="Q856" s="206"/>
      <c r="R856" s="206"/>
      <c r="S856" s="206"/>
      <c r="T856" s="207"/>
      <c r="AT856" s="208" t="s">
        <v>205</v>
      </c>
      <c r="AU856" s="208" t="s">
        <v>82</v>
      </c>
      <c r="AV856" s="13" t="s">
        <v>80</v>
      </c>
      <c r="AW856" s="13" t="s">
        <v>33</v>
      </c>
      <c r="AX856" s="13" t="s">
        <v>72</v>
      </c>
      <c r="AY856" s="208" t="s">
        <v>171</v>
      </c>
    </row>
    <row r="857" spans="1:65" s="14" customFormat="1" ht="10.199999999999999">
      <c r="B857" s="209"/>
      <c r="C857" s="210"/>
      <c r="D857" s="200" t="s">
        <v>205</v>
      </c>
      <c r="E857" s="211" t="s">
        <v>19</v>
      </c>
      <c r="F857" s="212" t="s">
        <v>1397</v>
      </c>
      <c r="G857" s="210"/>
      <c r="H857" s="213">
        <v>63.685000000000002</v>
      </c>
      <c r="I857" s="214"/>
      <c r="J857" s="210"/>
      <c r="K857" s="210"/>
      <c r="L857" s="215"/>
      <c r="M857" s="216"/>
      <c r="N857" s="217"/>
      <c r="O857" s="217"/>
      <c r="P857" s="217"/>
      <c r="Q857" s="217"/>
      <c r="R857" s="217"/>
      <c r="S857" s="217"/>
      <c r="T857" s="218"/>
      <c r="AT857" s="219" t="s">
        <v>205</v>
      </c>
      <c r="AU857" s="219" t="s">
        <v>82</v>
      </c>
      <c r="AV857" s="14" t="s">
        <v>82</v>
      </c>
      <c r="AW857" s="14" t="s">
        <v>33</v>
      </c>
      <c r="AX857" s="14" t="s">
        <v>80</v>
      </c>
      <c r="AY857" s="219" t="s">
        <v>171</v>
      </c>
    </row>
    <row r="858" spans="1:65" s="2" customFormat="1" ht="44.25" customHeight="1">
      <c r="A858" s="35"/>
      <c r="B858" s="36"/>
      <c r="C858" s="180" t="s">
        <v>1398</v>
      </c>
      <c r="D858" s="180" t="s">
        <v>173</v>
      </c>
      <c r="E858" s="181" t="s">
        <v>1399</v>
      </c>
      <c r="F858" s="182" t="s">
        <v>1400</v>
      </c>
      <c r="G858" s="183" t="s">
        <v>197</v>
      </c>
      <c r="H858" s="184">
        <v>62.436</v>
      </c>
      <c r="I858" s="185"/>
      <c r="J858" s="186">
        <f>ROUND(I858*H858,2)</f>
        <v>0</v>
      </c>
      <c r="K858" s="182" t="s">
        <v>190</v>
      </c>
      <c r="L858" s="40"/>
      <c r="M858" s="187" t="s">
        <v>19</v>
      </c>
      <c r="N858" s="188" t="s">
        <v>43</v>
      </c>
      <c r="O858" s="65"/>
      <c r="P858" s="189">
        <f>O858*H858</f>
        <v>0</v>
      </c>
      <c r="Q858" s="189">
        <v>2.0000000000000001E-4</v>
      </c>
      <c r="R858" s="189">
        <f>Q858*H858</f>
        <v>1.24872E-2</v>
      </c>
      <c r="S858" s="189">
        <v>0</v>
      </c>
      <c r="T858" s="190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191" t="s">
        <v>260</v>
      </c>
      <c r="AT858" s="191" t="s">
        <v>173</v>
      </c>
      <c r="AU858" s="191" t="s">
        <v>82</v>
      </c>
      <c r="AY858" s="18" t="s">
        <v>171</v>
      </c>
      <c r="BE858" s="192">
        <f>IF(N858="základní",J858,0)</f>
        <v>0</v>
      </c>
      <c r="BF858" s="192">
        <f>IF(N858="snížená",J858,0)</f>
        <v>0</v>
      </c>
      <c r="BG858" s="192">
        <f>IF(N858="zákl. přenesená",J858,0)</f>
        <v>0</v>
      </c>
      <c r="BH858" s="192">
        <f>IF(N858="sníž. přenesená",J858,0)</f>
        <v>0</v>
      </c>
      <c r="BI858" s="192">
        <f>IF(N858="nulová",J858,0)</f>
        <v>0</v>
      </c>
      <c r="BJ858" s="18" t="s">
        <v>80</v>
      </c>
      <c r="BK858" s="192">
        <f>ROUND(I858*H858,2)</f>
        <v>0</v>
      </c>
      <c r="BL858" s="18" t="s">
        <v>260</v>
      </c>
      <c r="BM858" s="191" t="s">
        <v>1401</v>
      </c>
    </row>
    <row r="859" spans="1:65" s="2" customFormat="1" ht="10.199999999999999">
      <c r="A859" s="35"/>
      <c r="B859" s="36"/>
      <c r="C859" s="37"/>
      <c r="D859" s="193" t="s">
        <v>192</v>
      </c>
      <c r="E859" s="37"/>
      <c r="F859" s="194" t="s">
        <v>1402</v>
      </c>
      <c r="G859" s="37"/>
      <c r="H859" s="37"/>
      <c r="I859" s="195"/>
      <c r="J859" s="37"/>
      <c r="K859" s="37"/>
      <c r="L859" s="40"/>
      <c r="M859" s="196"/>
      <c r="N859" s="197"/>
      <c r="O859" s="65"/>
      <c r="P859" s="65"/>
      <c r="Q859" s="65"/>
      <c r="R859" s="65"/>
      <c r="S859" s="65"/>
      <c r="T859" s="66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T859" s="18" t="s">
        <v>192</v>
      </c>
      <c r="AU859" s="18" t="s">
        <v>82</v>
      </c>
    </row>
    <row r="860" spans="1:65" s="14" customFormat="1" ht="10.199999999999999">
      <c r="B860" s="209"/>
      <c r="C860" s="210"/>
      <c r="D860" s="200" t="s">
        <v>205</v>
      </c>
      <c r="E860" s="211" t="s">
        <v>19</v>
      </c>
      <c r="F860" s="212" t="s">
        <v>1403</v>
      </c>
      <c r="G860" s="210"/>
      <c r="H860" s="213">
        <v>62.436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205</v>
      </c>
      <c r="AU860" s="219" t="s">
        <v>82</v>
      </c>
      <c r="AV860" s="14" t="s">
        <v>82</v>
      </c>
      <c r="AW860" s="14" t="s">
        <v>33</v>
      </c>
      <c r="AX860" s="14" t="s">
        <v>80</v>
      </c>
      <c r="AY860" s="219" t="s">
        <v>171</v>
      </c>
    </row>
    <row r="861" spans="1:65" s="2" customFormat="1" ht="44.25" customHeight="1">
      <c r="A861" s="35"/>
      <c r="B861" s="36"/>
      <c r="C861" s="180" t="s">
        <v>1404</v>
      </c>
      <c r="D861" s="180" t="s">
        <v>173</v>
      </c>
      <c r="E861" s="181" t="s">
        <v>1405</v>
      </c>
      <c r="F861" s="182" t="s">
        <v>1406</v>
      </c>
      <c r="G861" s="183" t="s">
        <v>376</v>
      </c>
      <c r="H861" s="184">
        <v>71.78</v>
      </c>
      <c r="I861" s="185"/>
      <c r="J861" s="186">
        <f>ROUND(I861*H861,2)</f>
        <v>0</v>
      </c>
      <c r="K861" s="182" t="s">
        <v>190</v>
      </c>
      <c r="L861" s="40"/>
      <c r="M861" s="187" t="s">
        <v>19</v>
      </c>
      <c r="N861" s="188" t="s">
        <v>43</v>
      </c>
      <c r="O861" s="65"/>
      <c r="P861" s="189">
        <f>O861*H861</f>
        <v>0</v>
      </c>
      <c r="Q861" s="189">
        <v>3.6000000000000002E-4</v>
      </c>
      <c r="R861" s="189">
        <f>Q861*H861</f>
        <v>2.5840800000000001E-2</v>
      </c>
      <c r="S861" s="189">
        <v>0</v>
      </c>
      <c r="T861" s="190">
        <f>S861*H861</f>
        <v>0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191" t="s">
        <v>260</v>
      </c>
      <c r="AT861" s="191" t="s">
        <v>173</v>
      </c>
      <c r="AU861" s="191" t="s">
        <v>82</v>
      </c>
      <c r="AY861" s="18" t="s">
        <v>171</v>
      </c>
      <c r="BE861" s="192">
        <f>IF(N861="základní",J861,0)</f>
        <v>0</v>
      </c>
      <c r="BF861" s="192">
        <f>IF(N861="snížená",J861,0)</f>
        <v>0</v>
      </c>
      <c r="BG861" s="192">
        <f>IF(N861="zákl. přenesená",J861,0)</f>
        <v>0</v>
      </c>
      <c r="BH861" s="192">
        <f>IF(N861="sníž. přenesená",J861,0)</f>
        <v>0</v>
      </c>
      <c r="BI861" s="192">
        <f>IF(N861="nulová",J861,0)</f>
        <v>0</v>
      </c>
      <c r="BJ861" s="18" t="s">
        <v>80</v>
      </c>
      <c r="BK861" s="192">
        <f>ROUND(I861*H861,2)</f>
        <v>0</v>
      </c>
      <c r="BL861" s="18" t="s">
        <v>260</v>
      </c>
      <c r="BM861" s="191" t="s">
        <v>1407</v>
      </c>
    </row>
    <row r="862" spans="1:65" s="2" customFormat="1" ht="10.199999999999999">
      <c r="A862" s="35"/>
      <c r="B862" s="36"/>
      <c r="C862" s="37"/>
      <c r="D862" s="193" t="s">
        <v>192</v>
      </c>
      <c r="E862" s="37"/>
      <c r="F862" s="194" t="s">
        <v>1408</v>
      </c>
      <c r="G862" s="37"/>
      <c r="H862" s="37"/>
      <c r="I862" s="195"/>
      <c r="J862" s="37"/>
      <c r="K862" s="37"/>
      <c r="L862" s="40"/>
      <c r="M862" s="196"/>
      <c r="N862" s="197"/>
      <c r="O862" s="65"/>
      <c r="P862" s="65"/>
      <c r="Q862" s="65"/>
      <c r="R862" s="65"/>
      <c r="S862" s="65"/>
      <c r="T862" s="66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T862" s="18" t="s">
        <v>192</v>
      </c>
      <c r="AU862" s="18" t="s">
        <v>82</v>
      </c>
    </row>
    <row r="863" spans="1:65" s="14" customFormat="1" ht="20.399999999999999">
      <c r="B863" s="209"/>
      <c r="C863" s="210"/>
      <c r="D863" s="200" t="s">
        <v>205</v>
      </c>
      <c r="E863" s="211" t="s">
        <v>19</v>
      </c>
      <c r="F863" s="212" t="s">
        <v>1409</v>
      </c>
      <c r="G863" s="210"/>
      <c r="H863" s="213">
        <v>71.78</v>
      </c>
      <c r="I863" s="214"/>
      <c r="J863" s="210"/>
      <c r="K863" s="210"/>
      <c r="L863" s="215"/>
      <c r="M863" s="216"/>
      <c r="N863" s="217"/>
      <c r="O863" s="217"/>
      <c r="P863" s="217"/>
      <c r="Q863" s="217"/>
      <c r="R863" s="217"/>
      <c r="S863" s="217"/>
      <c r="T863" s="218"/>
      <c r="AT863" s="219" t="s">
        <v>205</v>
      </c>
      <c r="AU863" s="219" t="s">
        <v>82</v>
      </c>
      <c r="AV863" s="14" t="s">
        <v>82</v>
      </c>
      <c r="AW863" s="14" t="s">
        <v>33</v>
      </c>
      <c r="AX863" s="14" t="s">
        <v>80</v>
      </c>
      <c r="AY863" s="219" t="s">
        <v>171</v>
      </c>
    </row>
    <row r="864" spans="1:65" s="2" customFormat="1" ht="66.75" customHeight="1">
      <c r="A864" s="35"/>
      <c r="B864" s="36"/>
      <c r="C864" s="180" t="s">
        <v>1410</v>
      </c>
      <c r="D864" s="180" t="s">
        <v>173</v>
      </c>
      <c r="E864" s="181" t="s">
        <v>1411</v>
      </c>
      <c r="F864" s="182" t="s">
        <v>1412</v>
      </c>
      <c r="G864" s="183" t="s">
        <v>860</v>
      </c>
      <c r="H864" s="242"/>
      <c r="I864" s="185"/>
      <c r="J864" s="186">
        <f>ROUND(I864*H864,2)</f>
        <v>0</v>
      </c>
      <c r="K864" s="182" t="s">
        <v>190</v>
      </c>
      <c r="L864" s="40"/>
      <c r="M864" s="187" t="s">
        <v>19</v>
      </c>
      <c r="N864" s="188" t="s">
        <v>43</v>
      </c>
      <c r="O864" s="65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191" t="s">
        <v>260</v>
      </c>
      <c r="AT864" s="191" t="s">
        <v>173</v>
      </c>
      <c r="AU864" s="191" t="s">
        <v>82</v>
      </c>
      <c r="AY864" s="18" t="s">
        <v>171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8" t="s">
        <v>80</v>
      </c>
      <c r="BK864" s="192">
        <f>ROUND(I864*H864,2)</f>
        <v>0</v>
      </c>
      <c r="BL864" s="18" t="s">
        <v>260</v>
      </c>
      <c r="BM864" s="191" t="s">
        <v>1413</v>
      </c>
    </row>
    <row r="865" spans="1:65" s="2" customFormat="1" ht="10.199999999999999">
      <c r="A865" s="35"/>
      <c r="B865" s="36"/>
      <c r="C865" s="37"/>
      <c r="D865" s="193" t="s">
        <v>192</v>
      </c>
      <c r="E865" s="37"/>
      <c r="F865" s="194" t="s">
        <v>1414</v>
      </c>
      <c r="G865" s="37"/>
      <c r="H865" s="37"/>
      <c r="I865" s="195"/>
      <c r="J865" s="37"/>
      <c r="K865" s="37"/>
      <c r="L865" s="40"/>
      <c r="M865" s="196"/>
      <c r="N865" s="197"/>
      <c r="O865" s="65"/>
      <c r="P865" s="65"/>
      <c r="Q865" s="65"/>
      <c r="R865" s="65"/>
      <c r="S865" s="65"/>
      <c r="T865" s="66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T865" s="18" t="s">
        <v>192</v>
      </c>
      <c r="AU865" s="18" t="s">
        <v>82</v>
      </c>
    </row>
    <row r="866" spans="1:65" s="12" customFormat="1" ht="22.8" customHeight="1">
      <c r="B866" s="164"/>
      <c r="C866" s="165"/>
      <c r="D866" s="166" t="s">
        <v>71</v>
      </c>
      <c r="E866" s="178" t="s">
        <v>1415</v>
      </c>
      <c r="F866" s="178" t="s">
        <v>1416</v>
      </c>
      <c r="G866" s="165"/>
      <c r="H866" s="165"/>
      <c r="I866" s="168"/>
      <c r="J866" s="179">
        <f>BK866</f>
        <v>0</v>
      </c>
      <c r="K866" s="165"/>
      <c r="L866" s="170"/>
      <c r="M866" s="171"/>
      <c r="N866" s="172"/>
      <c r="O866" s="172"/>
      <c r="P866" s="173">
        <f>SUM(P867:P891)</f>
        <v>0</v>
      </c>
      <c r="Q866" s="172"/>
      <c r="R866" s="173">
        <f>SUM(R867:R891)</f>
        <v>0.42944879999999991</v>
      </c>
      <c r="S866" s="172"/>
      <c r="T866" s="174">
        <f>SUM(T867:T891)</f>
        <v>0</v>
      </c>
      <c r="AR866" s="175" t="s">
        <v>82</v>
      </c>
      <c r="AT866" s="176" t="s">
        <v>71</v>
      </c>
      <c r="AU866" s="176" t="s">
        <v>80</v>
      </c>
      <c r="AY866" s="175" t="s">
        <v>171</v>
      </c>
      <c r="BK866" s="177">
        <f>SUM(BK867:BK891)</f>
        <v>0</v>
      </c>
    </row>
    <row r="867" spans="1:65" s="2" customFormat="1" ht="24.15" customHeight="1">
      <c r="A867" s="35"/>
      <c r="B867" s="36"/>
      <c r="C867" s="180" t="s">
        <v>1417</v>
      </c>
      <c r="D867" s="180" t="s">
        <v>173</v>
      </c>
      <c r="E867" s="181" t="s">
        <v>1418</v>
      </c>
      <c r="F867" s="182" t="s">
        <v>1419</v>
      </c>
      <c r="G867" s="183" t="s">
        <v>376</v>
      </c>
      <c r="H867" s="184">
        <v>60.64</v>
      </c>
      <c r="I867" s="185"/>
      <c r="J867" s="186">
        <f>ROUND(I867*H867,2)</f>
        <v>0</v>
      </c>
      <c r="K867" s="182" t="s">
        <v>190</v>
      </c>
      <c r="L867" s="40"/>
      <c r="M867" s="187" t="s">
        <v>19</v>
      </c>
      <c r="N867" s="188" t="s">
        <v>43</v>
      </c>
      <c r="O867" s="65"/>
      <c r="P867" s="189">
        <f>O867*H867</f>
        <v>0</v>
      </c>
      <c r="Q867" s="189">
        <v>1.7600000000000001E-3</v>
      </c>
      <c r="R867" s="189">
        <f>Q867*H867</f>
        <v>0.1067264</v>
      </c>
      <c r="S867" s="189">
        <v>0</v>
      </c>
      <c r="T867" s="190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191" t="s">
        <v>260</v>
      </c>
      <c r="AT867" s="191" t="s">
        <v>173</v>
      </c>
      <c r="AU867" s="191" t="s">
        <v>82</v>
      </c>
      <c r="AY867" s="18" t="s">
        <v>171</v>
      </c>
      <c r="BE867" s="192">
        <f>IF(N867="základní",J867,0)</f>
        <v>0</v>
      </c>
      <c r="BF867" s="192">
        <f>IF(N867="snížená",J867,0)</f>
        <v>0</v>
      </c>
      <c r="BG867" s="192">
        <f>IF(N867="zákl. přenesená",J867,0)</f>
        <v>0</v>
      </c>
      <c r="BH867" s="192">
        <f>IF(N867="sníž. přenesená",J867,0)</f>
        <v>0</v>
      </c>
      <c r="BI867" s="192">
        <f>IF(N867="nulová",J867,0)</f>
        <v>0</v>
      </c>
      <c r="BJ867" s="18" t="s">
        <v>80</v>
      </c>
      <c r="BK867" s="192">
        <f>ROUND(I867*H867,2)</f>
        <v>0</v>
      </c>
      <c r="BL867" s="18" t="s">
        <v>260</v>
      </c>
      <c r="BM867" s="191" t="s">
        <v>1420</v>
      </c>
    </row>
    <row r="868" spans="1:65" s="2" customFormat="1" ht="10.199999999999999">
      <c r="A868" s="35"/>
      <c r="B868" s="36"/>
      <c r="C868" s="37"/>
      <c r="D868" s="193" t="s">
        <v>192</v>
      </c>
      <c r="E868" s="37"/>
      <c r="F868" s="194" t="s">
        <v>1421</v>
      </c>
      <c r="G868" s="37"/>
      <c r="H868" s="37"/>
      <c r="I868" s="195"/>
      <c r="J868" s="37"/>
      <c r="K868" s="37"/>
      <c r="L868" s="40"/>
      <c r="M868" s="196"/>
      <c r="N868" s="197"/>
      <c r="O868" s="65"/>
      <c r="P868" s="65"/>
      <c r="Q868" s="65"/>
      <c r="R868" s="65"/>
      <c r="S868" s="65"/>
      <c r="T868" s="66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192</v>
      </c>
      <c r="AU868" s="18" t="s">
        <v>82</v>
      </c>
    </row>
    <row r="869" spans="1:65" s="14" customFormat="1" ht="10.199999999999999">
      <c r="B869" s="209"/>
      <c r="C869" s="210"/>
      <c r="D869" s="200" t="s">
        <v>205</v>
      </c>
      <c r="E869" s="211" t="s">
        <v>19</v>
      </c>
      <c r="F869" s="212" t="s">
        <v>1422</v>
      </c>
      <c r="G869" s="210"/>
      <c r="H869" s="213">
        <v>60.64</v>
      </c>
      <c r="I869" s="214"/>
      <c r="J869" s="210"/>
      <c r="K869" s="210"/>
      <c r="L869" s="215"/>
      <c r="M869" s="216"/>
      <c r="N869" s="217"/>
      <c r="O869" s="217"/>
      <c r="P869" s="217"/>
      <c r="Q869" s="217"/>
      <c r="R869" s="217"/>
      <c r="S869" s="217"/>
      <c r="T869" s="218"/>
      <c r="AT869" s="219" t="s">
        <v>205</v>
      </c>
      <c r="AU869" s="219" t="s">
        <v>82</v>
      </c>
      <c r="AV869" s="14" t="s">
        <v>82</v>
      </c>
      <c r="AW869" s="14" t="s">
        <v>33</v>
      </c>
      <c r="AX869" s="14" t="s">
        <v>72</v>
      </c>
      <c r="AY869" s="219" t="s">
        <v>171</v>
      </c>
    </row>
    <row r="870" spans="1:65" s="15" customFormat="1" ht="10.199999999999999">
      <c r="B870" s="220"/>
      <c r="C870" s="221"/>
      <c r="D870" s="200" t="s">
        <v>205</v>
      </c>
      <c r="E870" s="222" t="s">
        <v>19</v>
      </c>
      <c r="F870" s="223" t="s">
        <v>208</v>
      </c>
      <c r="G870" s="221"/>
      <c r="H870" s="224">
        <v>60.64</v>
      </c>
      <c r="I870" s="225"/>
      <c r="J870" s="221"/>
      <c r="K870" s="221"/>
      <c r="L870" s="226"/>
      <c r="M870" s="227"/>
      <c r="N870" s="228"/>
      <c r="O870" s="228"/>
      <c r="P870" s="228"/>
      <c r="Q870" s="228"/>
      <c r="R870" s="228"/>
      <c r="S870" s="228"/>
      <c r="T870" s="229"/>
      <c r="AT870" s="230" t="s">
        <v>205</v>
      </c>
      <c r="AU870" s="230" t="s">
        <v>82</v>
      </c>
      <c r="AV870" s="15" t="s">
        <v>177</v>
      </c>
      <c r="AW870" s="15" t="s">
        <v>33</v>
      </c>
      <c r="AX870" s="15" t="s">
        <v>80</v>
      </c>
      <c r="AY870" s="230" t="s">
        <v>171</v>
      </c>
    </row>
    <row r="871" spans="1:65" s="2" customFormat="1" ht="33" customHeight="1">
      <c r="A871" s="35"/>
      <c r="B871" s="36"/>
      <c r="C871" s="180" t="s">
        <v>1423</v>
      </c>
      <c r="D871" s="180" t="s">
        <v>173</v>
      </c>
      <c r="E871" s="181" t="s">
        <v>1424</v>
      </c>
      <c r="F871" s="182" t="s">
        <v>1425</v>
      </c>
      <c r="G871" s="183" t="s">
        <v>376</v>
      </c>
      <c r="H871" s="184">
        <v>42.12</v>
      </c>
      <c r="I871" s="185"/>
      <c r="J871" s="186">
        <f>ROUND(I871*H871,2)</f>
        <v>0</v>
      </c>
      <c r="K871" s="182" t="s">
        <v>190</v>
      </c>
      <c r="L871" s="40"/>
      <c r="M871" s="187" t="s">
        <v>19</v>
      </c>
      <c r="N871" s="188" t="s">
        <v>43</v>
      </c>
      <c r="O871" s="65"/>
      <c r="P871" s="189">
        <f>O871*H871</f>
        <v>0</v>
      </c>
      <c r="Q871" s="189">
        <v>4.3299999999999996E-3</v>
      </c>
      <c r="R871" s="189">
        <f>Q871*H871</f>
        <v>0.18237959999999998</v>
      </c>
      <c r="S871" s="189">
        <v>0</v>
      </c>
      <c r="T871" s="190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191" t="s">
        <v>260</v>
      </c>
      <c r="AT871" s="191" t="s">
        <v>173</v>
      </c>
      <c r="AU871" s="191" t="s">
        <v>82</v>
      </c>
      <c r="AY871" s="18" t="s">
        <v>171</v>
      </c>
      <c r="BE871" s="192">
        <f>IF(N871="základní",J871,0)</f>
        <v>0</v>
      </c>
      <c r="BF871" s="192">
        <f>IF(N871="snížená",J871,0)</f>
        <v>0</v>
      </c>
      <c r="BG871" s="192">
        <f>IF(N871="zákl. přenesená",J871,0)</f>
        <v>0</v>
      </c>
      <c r="BH871" s="192">
        <f>IF(N871="sníž. přenesená",J871,0)</f>
        <v>0</v>
      </c>
      <c r="BI871" s="192">
        <f>IF(N871="nulová",J871,0)</f>
        <v>0</v>
      </c>
      <c r="BJ871" s="18" t="s">
        <v>80</v>
      </c>
      <c r="BK871" s="192">
        <f>ROUND(I871*H871,2)</f>
        <v>0</v>
      </c>
      <c r="BL871" s="18" t="s">
        <v>260</v>
      </c>
      <c r="BM871" s="191" t="s">
        <v>1426</v>
      </c>
    </row>
    <row r="872" spans="1:65" s="2" customFormat="1" ht="10.199999999999999">
      <c r="A872" s="35"/>
      <c r="B872" s="36"/>
      <c r="C872" s="37"/>
      <c r="D872" s="193" t="s">
        <v>192</v>
      </c>
      <c r="E872" s="37"/>
      <c r="F872" s="194" t="s">
        <v>1427</v>
      </c>
      <c r="G872" s="37"/>
      <c r="H872" s="37"/>
      <c r="I872" s="195"/>
      <c r="J872" s="37"/>
      <c r="K872" s="37"/>
      <c r="L872" s="40"/>
      <c r="M872" s="196"/>
      <c r="N872" s="197"/>
      <c r="O872" s="65"/>
      <c r="P872" s="65"/>
      <c r="Q872" s="65"/>
      <c r="R872" s="65"/>
      <c r="S872" s="65"/>
      <c r="T872" s="66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T872" s="18" t="s">
        <v>192</v>
      </c>
      <c r="AU872" s="18" t="s">
        <v>82</v>
      </c>
    </row>
    <row r="873" spans="1:65" s="14" customFormat="1" ht="10.199999999999999">
      <c r="B873" s="209"/>
      <c r="C873" s="210"/>
      <c r="D873" s="200" t="s">
        <v>205</v>
      </c>
      <c r="E873" s="211" t="s">
        <v>19</v>
      </c>
      <c r="F873" s="212" t="s">
        <v>1428</v>
      </c>
      <c r="G873" s="210"/>
      <c r="H873" s="213">
        <v>42.12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205</v>
      </c>
      <c r="AU873" s="219" t="s">
        <v>82</v>
      </c>
      <c r="AV873" s="14" t="s">
        <v>82</v>
      </c>
      <c r="AW873" s="14" t="s">
        <v>33</v>
      </c>
      <c r="AX873" s="14" t="s">
        <v>72</v>
      </c>
      <c r="AY873" s="219" t="s">
        <v>171</v>
      </c>
    </row>
    <row r="874" spans="1:65" s="15" customFormat="1" ht="10.199999999999999">
      <c r="B874" s="220"/>
      <c r="C874" s="221"/>
      <c r="D874" s="200" t="s">
        <v>205</v>
      </c>
      <c r="E874" s="222" t="s">
        <v>19</v>
      </c>
      <c r="F874" s="223" t="s">
        <v>208</v>
      </c>
      <c r="G874" s="221"/>
      <c r="H874" s="224">
        <v>42.12</v>
      </c>
      <c r="I874" s="225"/>
      <c r="J874" s="221"/>
      <c r="K874" s="221"/>
      <c r="L874" s="226"/>
      <c r="M874" s="227"/>
      <c r="N874" s="228"/>
      <c r="O874" s="228"/>
      <c r="P874" s="228"/>
      <c r="Q874" s="228"/>
      <c r="R874" s="228"/>
      <c r="S874" s="228"/>
      <c r="T874" s="229"/>
      <c r="AT874" s="230" t="s">
        <v>205</v>
      </c>
      <c r="AU874" s="230" t="s">
        <v>82</v>
      </c>
      <c r="AV874" s="15" t="s">
        <v>177</v>
      </c>
      <c r="AW874" s="15" t="s">
        <v>33</v>
      </c>
      <c r="AX874" s="15" t="s">
        <v>80</v>
      </c>
      <c r="AY874" s="230" t="s">
        <v>171</v>
      </c>
    </row>
    <row r="875" spans="1:65" s="2" customFormat="1" ht="37.799999999999997" customHeight="1">
      <c r="A875" s="35"/>
      <c r="B875" s="36"/>
      <c r="C875" s="180" t="s">
        <v>1429</v>
      </c>
      <c r="D875" s="180" t="s">
        <v>173</v>
      </c>
      <c r="E875" s="181" t="s">
        <v>1430</v>
      </c>
      <c r="F875" s="182" t="s">
        <v>1431</v>
      </c>
      <c r="G875" s="183" t="s">
        <v>376</v>
      </c>
      <c r="H875" s="184">
        <v>18.52</v>
      </c>
      <c r="I875" s="185"/>
      <c r="J875" s="186">
        <f>ROUND(I875*H875,2)</f>
        <v>0</v>
      </c>
      <c r="K875" s="182" t="s">
        <v>190</v>
      </c>
      <c r="L875" s="40"/>
      <c r="M875" s="187" t="s">
        <v>19</v>
      </c>
      <c r="N875" s="188" t="s">
        <v>43</v>
      </c>
      <c r="O875" s="65"/>
      <c r="P875" s="189">
        <f>O875*H875</f>
        <v>0</v>
      </c>
      <c r="Q875" s="189">
        <v>3.0599999999999998E-3</v>
      </c>
      <c r="R875" s="189">
        <f>Q875*H875</f>
        <v>5.6671199999999998E-2</v>
      </c>
      <c r="S875" s="189">
        <v>0</v>
      </c>
      <c r="T875" s="190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191" t="s">
        <v>260</v>
      </c>
      <c r="AT875" s="191" t="s">
        <v>173</v>
      </c>
      <c r="AU875" s="191" t="s">
        <v>82</v>
      </c>
      <c r="AY875" s="18" t="s">
        <v>171</v>
      </c>
      <c r="BE875" s="192">
        <f>IF(N875="základní",J875,0)</f>
        <v>0</v>
      </c>
      <c r="BF875" s="192">
        <f>IF(N875="snížená",J875,0)</f>
        <v>0</v>
      </c>
      <c r="BG875" s="192">
        <f>IF(N875="zákl. přenesená",J875,0)</f>
        <v>0</v>
      </c>
      <c r="BH875" s="192">
        <f>IF(N875="sníž. přenesená",J875,0)</f>
        <v>0</v>
      </c>
      <c r="BI875" s="192">
        <f>IF(N875="nulová",J875,0)</f>
        <v>0</v>
      </c>
      <c r="BJ875" s="18" t="s">
        <v>80</v>
      </c>
      <c r="BK875" s="192">
        <f>ROUND(I875*H875,2)</f>
        <v>0</v>
      </c>
      <c r="BL875" s="18" t="s">
        <v>260</v>
      </c>
      <c r="BM875" s="191" t="s">
        <v>1432</v>
      </c>
    </row>
    <row r="876" spans="1:65" s="2" customFormat="1" ht="10.199999999999999">
      <c r="A876" s="35"/>
      <c r="B876" s="36"/>
      <c r="C876" s="37"/>
      <c r="D876" s="193" t="s">
        <v>192</v>
      </c>
      <c r="E876" s="37"/>
      <c r="F876" s="194" t="s">
        <v>1433</v>
      </c>
      <c r="G876" s="37"/>
      <c r="H876" s="37"/>
      <c r="I876" s="195"/>
      <c r="J876" s="37"/>
      <c r="K876" s="37"/>
      <c r="L876" s="40"/>
      <c r="M876" s="196"/>
      <c r="N876" s="197"/>
      <c r="O876" s="65"/>
      <c r="P876" s="65"/>
      <c r="Q876" s="65"/>
      <c r="R876" s="65"/>
      <c r="S876" s="65"/>
      <c r="T876" s="66"/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T876" s="18" t="s">
        <v>192</v>
      </c>
      <c r="AU876" s="18" t="s">
        <v>82</v>
      </c>
    </row>
    <row r="877" spans="1:65" s="14" customFormat="1" ht="10.199999999999999">
      <c r="B877" s="209"/>
      <c r="C877" s="210"/>
      <c r="D877" s="200" t="s">
        <v>205</v>
      </c>
      <c r="E877" s="211" t="s">
        <v>19</v>
      </c>
      <c r="F877" s="212" t="s">
        <v>1434</v>
      </c>
      <c r="G877" s="210"/>
      <c r="H877" s="213">
        <v>18.52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205</v>
      </c>
      <c r="AU877" s="219" t="s">
        <v>82</v>
      </c>
      <c r="AV877" s="14" t="s">
        <v>82</v>
      </c>
      <c r="AW877" s="14" t="s">
        <v>33</v>
      </c>
      <c r="AX877" s="14" t="s">
        <v>72</v>
      </c>
      <c r="AY877" s="219" t="s">
        <v>171</v>
      </c>
    </row>
    <row r="878" spans="1:65" s="15" customFormat="1" ht="10.199999999999999">
      <c r="B878" s="220"/>
      <c r="C878" s="221"/>
      <c r="D878" s="200" t="s">
        <v>205</v>
      </c>
      <c r="E878" s="222" t="s">
        <v>19</v>
      </c>
      <c r="F878" s="223" t="s">
        <v>208</v>
      </c>
      <c r="G878" s="221"/>
      <c r="H878" s="224">
        <v>18.52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205</v>
      </c>
      <c r="AU878" s="230" t="s">
        <v>82</v>
      </c>
      <c r="AV878" s="15" t="s">
        <v>177</v>
      </c>
      <c r="AW878" s="15" t="s">
        <v>33</v>
      </c>
      <c r="AX878" s="15" t="s">
        <v>80</v>
      </c>
      <c r="AY878" s="230" t="s">
        <v>171</v>
      </c>
    </row>
    <row r="879" spans="1:65" s="2" customFormat="1" ht="37.799999999999997" customHeight="1">
      <c r="A879" s="35"/>
      <c r="B879" s="36"/>
      <c r="C879" s="180" t="s">
        <v>1435</v>
      </c>
      <c r="D879" s="180" t="s">
        <v>173</v>
      </c>
      <c r="E879" s="181" t="s">
        <v>1436</v>
      </c>
      <c r="F879" s="182" t="s">
        <v>1437</v>
      </c>
      <c r="G879" s="183" t="s">
        <v>376</v>
      </c>
      <c r="H879" s="184">
        <v>14.8</v>
      </c>
      <c r="I879" s="185"/>
      <c r="J879" s="186">
        <f>ROUND(I879*H879,2)</f>
        <v>0</v>
      </c>
      <c r="K879" s="182" t="s">
        <v>190</v>
      </c>
      <c r="L879" s="40"/>
      <c r="M879" s="187" t="s">
        <v>19</v>
      </c>
      <c r="N879" s="188" t="s">
        <v>43</v>
      </c>
      <c r="O879" s="65"/>
      <c r="P879" s="189">
        <f>O879*H879</f>
        <v>0</v>
      </c>
      <c r="Q879" s="189">
        <v>2.9499999999999999E-3</v>
      </c>
      <c r="R879" s="189">
        <f>Q879*H879</f>
        <v>4.3660000000000004E-2</v>
      </c>
      <c r="S879" s="189">
        <v>0</v>
      </c>
      <c r="T879" s="190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191" t="s">
        <v>260</v>
      </c>
      <c r="AT879" s="191" t="s">
        <v>173</v>
      </c>
      <c r="AU879" s="191" t="s">
        <v>82</v>
      </c>
      <c r="AY879" s="18" t="s">
        <v>171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8" t="s">
        <v>80</v>
      </c>
      <c r="BK879" s="192">
        <f>ROUND(I879*H879,2)</f>
        <v>0</v>
      </c>
      <c r="BL879" s="18" t="s">
        <v>260</v>
      </c>
      <c r="BM879" s="191" t="s">
        <v>1438</v>
      </c>
    </row>
    <row r="880" spans="1:65" s="2" customFormat="1" ht="10.199999999999999">
      <c r="A880" s="35"/>
      <c r="B880" s="36"/>
      <c r="C880" s="37"/>
      <c r="D880" s="193" t="s">
        <v>192</v>
      </c>
      <c r="E880" s="37"/>
      <c r="F880" s="194" t="s">
        <v>1439</v>
      </c>
      <c r="G880" s="37"/>
      <c r="H880" s="37"/>
      <c r="I880" s="195"/>
      <c r="J880" s="37"/>
      <c r="K880" s="37"/>
      <c r="L880" s="40"/>
      <c r="M880" s="196"/>
      <c r="N880" s="197"/>
      <c r="O880" s="65"/>
      <c r="P880" s="65"/>
      <c r="Q880" s="65"/>
      <c r="R880" s="65"/>
      <c r="S880" s="65"/>
      <c r="T880" s="66"/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T880" s="18" t="s">
        <v>192</v>
      </c>
      <c r="AU880" s="18" t="s">
        <v>82</v>
      </c>
    </row>
    <row r="881" spans="1:65" s="14" customFormat="1" ht="10.199999999999999">
      <c r="B881" s="209"/>
      <c r="C881" s="210"/>
      <c r="D881" s="200" t="s">
        <v>205</v>
      </c>
      <c r="E881" s="211" t="s">
        <v>19</v>
      </c>
      <c r="F881" s="212" t="s">
        <v>1440</v>
      </c>
      <c r="G881" s="210"/>
      <c r="H881" s="213">
        <v>14.8</v>
      </c>
      <c r="I881" s="214"/>
      <c r="J881" s="210"/>
      <c r="K881" s="210"/>
      <c r="L881" s="215"/>
      <c r="M881" s="216"/>
      <c r="N881" s="217"/>
      <c r="O881" s="217"/>
      <c r="P881" s="217"/>
      <c r="Q881" s="217"/>
      <c r="R881" s="217"/>
      <c r="S881" s="217"/>
      <c r="T881" s="218"/>
      <c r="AT881" s="219" t="s">
        <v>205</v>
      </c>
      <c r="AU881" s="219" t="s">
        <v>82</v>
      </c>
      <c r="AV881" s="14" t="s">
        <v>82</v>
      </c>
      <c r="AW881" s="14" t="s">
        <v>33</v>
      </c>
      <c r="AX881" s="14" t="s">
        <v>72</v>
      </c>
      <c r="AY881" s="219" t="s">
        <v>171</v>
      </c>
    </row>
    <row r="882" spans="1:65" s="15" customFormat="1" ht="10.199999999999999">
      <c r="B882" s="220"/>
      <c r="C882" s="221"/>
      <c r="D882" s="200" t="s">
        <v>205</v>
      </c>
      <c r="E882" s="222" t="s">
        <v>19</v>
      </c>
      <c r="F882" s="223" t="s">
        <v>208</v>
      </c>
      <c r="G882" s="221"/>
      <c r="H882" s="224">
        <v>14.8</v>
      </c>
      <c r="I882" s="225"/>
      <c r="J882" s="221"/>
      <c r="K882" s="221"/>
      <c r="L882" s="226"/>
      <c r="M882" s="227"/>
      <c r="N882" s="228"/>
      <c r="O882" s="228"/>
      <c r="P882" s="228"/>
      <c r="Q882" s="228"/>
      <c r="R882" s="228"/>
      <c r="S882" s="228"/>
      <c r="T882" s="229"/>
      <c r="AT882" s="230" t="s">
        <v>205</v>
      </c>
      <c r="AU882" s="230" t="s">
        <v>82</v>
      </c>
      <c r="AV882" s="15" t="s">
        <v>177</v>
      </c>
      <c r="AW882" s="15" t="s">
        <v>33</v>
      </c>
      <c r="AX882" s="15" t="s">
        <v>80</v>
      </c>
      <c r="AY882" s="230" t="s">
        <v>171</v>
      </c>
    </row>
    <row r="883" spans="1:65" s="2" customFormat="1" ht="33" customHeight="1">
      <c r="A883" s="35"/>
      <c r="B883" s="36"/>
      <c r="C883" s="180" t="s">
        <v>1441</v>
      </c>
      <c r="D883" s="180" t="s">
        <v>173</v>
      </c>
      <c r="E883" s="181" t="s">
        <v>1442</v>
      </c>
      <c r="F883" s="182" t="s">
        <v>1443</v>
      </c>
      <c r="G883" s="183" t="s">
        <v>376</v>
      </c>
      <c r="H883" s="184">
        <v>18.52</v>
      </c>
      <c r="I883" s="185"/>
      <c r="J883" s="186">
        <f>ROUND(I883*H883,2)</f>
        <v>0</v>
      </c>
      <c r="K883" s="182" t="s">
        <v>190</v>
      </c>
      <c r="L883" s="40"/>
      <c r="M883" s="187" t="s">
        <v>19</v>
      </c>
      <c r="N883" s="188" t="s">
        <v>43</v>
      </c>
      <c r="O883" s="65"/>
      <c r="P883" s="189">
        <f>O883*H883</f>
        <v>0</v>
      </c>
      <c r="Q883" s="189">
        <v>1.6299999999999999E-3</v>
      </c>
      <c r="R883" s="189">
        <f>Q883*H883</f>
        <v>3.0187599999999998E-2</v>
      </c>
      <c r="S883" s="189">
        <v>0</v>
      </c>
      <c r="T883" s="190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191" t="s">
        <v>260</v>
      </c>
      <c r="AT883" s="191" t="s">
        <v>173</v>
      </c>
      <c r="AU883" s="191" t="s">
        <v>82</v>
      </c>
      <c r="AY883" s="18" t="s">
        <v>171</v>
      </c>
      <c r="BE883" s="192">
        <f>IF(N883="základní",J883,0)</f>
        <v>0</v>
      </c>
      <c r="BF883" s="192">
        <f>IF(N883="snížená",J883,0)</f>
        <v>0</v>
      </c>
      <c r="BG883" s="192">
        <f>IF(N883="zákl. přenesená",J883,0)</f>
        <v>0</v>
      </c>
      <c r="BH883" s="192">
        <f>IF(N883="sníž. přenesená",J883,0)</f>
        <v>0</v>
      </c>
      <c r="BI883" s="192">
        <f>IF(N883="nulová",J883,0)</f>
        <v>0</v>
      </c>
      <c r="BJ883" s="18" t="s">
        <v>80</v>
      </c>
      <c r="BK883" s="192">
        <f>ROUND(I883*H883,2)</f>
        <v>0</v>
      </c>
      <c r="BL883" s="18" t="s">
        <v>260</v>
      </c>
      <c r="BM883" s="191" t="s">
        <v>1444</v>
      </c>
    </row>
    <row r="884" spans="1:65" s="2" customFormat="1" ht="10.199999999999999">
      <c r="A884" s="35"/>
      <c r="B884" s="36"/>
      <c r="C884" s="37"/>
      <c r="D884" s="193" t="s">
        <v>192</v>
      </c>
      <c r="E884" s="37"/>
      <c r="F884" s="194" t="s">
        <v>1445</v>
      </c>
      <c r="G884" s="37"/>
      <c r="H884" s="37"/>
      <c r="I884" s="195"/>
      <c r="J884" s="37"/>
      <c r="K884" s="37"/>
      <c r="L884" s="40"/>
      <c r="M884" s="196"/>
      <c r="N884" s="197"/>
      <c r="O884" s="65"/>
      <c r="P884" s="65"/>
      <c r="Q884" s="65"/>
      <c r="R884" s="65"/>
      <c r="S884" s="65"/>
      <c r="T884" s="66"/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T884" s="18" t="s">
        <v>192</v>
      </c>
      <c r="AU884" s="18" t="s">
        <v>82</v>
      </c>
    </row>
    <row r="885" spans="1:65" s="2" customFormat="1" ht="33" customHeight="1">
      <c r="A885" s="35"/>
      <c r="B885" s="36"/>
      <c r="C885" s="180" t="s">
        <v>1446</v>
      </c>
      <c r="D885" s="180" t="s">
        <v>173</v>
      </c>
      <c r="E885" s="181" t="s">
        <v>1447</v>
      </c>
      <c r="F885" s="182" t="s">
        <v>1448</v>
      </c>
      <c r="G885" s="183" t="s">
        <v>376</v>
      </c>
      <c r="H885" s="184">
        <v>8.4</v>
      </c>
      <c r="I885" s="185"/>
      <c r="J885" s="186">
        <f>ROUND(I885*H885,2)</f>
        <v>0</v>
      </c>
      <c r="K885" s="182" t="s">
        <v>19</v>
      </c>
      <c r="L885" s="40"/>
      <c r="M885" s="187" t="s">
        <v>19</v>
      </c>
      <c r="N885" s="188" t="s">
        <v>43</v>
      </c>
      <c r="O885" s="65"/>
      <c r="P885" s="189">
        <f>O885*H885</f>
        <v>0</v>
      </c>
      <c r="Q885" s="189">
        <v>1.1100000000000001E-3</v>
      </c>
      <c r="R885" s="189">
        <f>Q885*H885</f>
        <v>9.3240000000000007E-3</v>
      </c>
      <c r="S885" s="189">
        <v>0</v>
      </c>
      <c r="T885" s="190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191" t="s">
        <v>260</v>
      </c>
      <c r="AT885" s="191" t="s">
        <v>173</v>
      </c>
      <c r="AU885" s="191" t="s">
        <v>82</v>
      </c>
      <c r="AY885" s="18" t="s">
        <v>171</v>
      </c>
      <c r="BE885" s="192">
        <f>IF(N885="základní",J885,0)</f>
        <v>0</v>
      </c>
      <c r="BF885" s="192">
        <f>IF(N885="snížená",J885,0)</f>
        <v>0</v>
      </c>
      <c r="BG885" s="192">
        <f>IF(N885="zákl. přenesená",J885,0)</f>
        <v>0</v>
      </c>
      <c r="BH885" s="192">
        <f>IF(N885="sníž. přenesená",J885,0)</f>
        <v>0</v>
      </c>
      <c r="BI885" s="192">
        <f>IF(N885="nulová",J885,0)</f>
        <v>0</v>
      </c>
      <c r="BJ885" s="18" t="s">
        <v>80</v>
      </c>
      <c r="BK885" s="192">
        <f>ROUND(I885*H885,2)</f>
        <v>0</v>
      </c>
      <c r="BL885" s="18" t="s">
        <v>260</v>
      </c>
      <c r="BM885" s="191" t="s">
        <v>1449</v>
      </c>
    </row>
    <row r="886" spans="1:65" s="14" customFormat="1" ht="10.199999999999999">
      <c r="B886" s="209"/>
      <c r="C886" s="210"/>
      <c r="D886" s="200" t="s">
        <v>205</v>
      </c>
      <c r="E886" s="211" t="s">
        <v>19</v>
      </c>
      <c r="F886" s="212" t="s">
        <v>1450</v>
      </c>
      <c r="G886" s="210"/>
      <c r="H886" s="213">
        <v>8.4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205</v>
      </c>
      <c r="AU886" s="219" t="s">
        <v>82</v>
      </c>
      <c r="AV886" s="14" t="s">
        <v>82</v>
      </c>
      <c r="AW886" s="14" t="s">
        <v>33</v>
      </c>
      <c r="AX886" s="14" t="s">
        <v>72</v>
      </c>
      <c r="AY886" s="219" t="s">
        <v>171</v>
      </c>
    </row>
    <row r="887" spans="1:65" s="15" customFormat="1" ht="10.199999999999999">
      <c r="B887" s="220"/>
      <c r="C887" s="221"/>
      <c r="D887" s="200" t="s">
        <v>205</v>
      </c>
      <c r="E887" s="222" t="s">
        <v>19</v>
      </c>
      <c r="F887" s="223" t="s">
        <v>208</v>
      </c>
      <c r="G887" s="221"/>
      <c r="H887" s="224">
        <v>8.4</v>
      </c>
      <c r="I887" s="225"/>
      <c r="J887" s="221"/>
      <c r="K887" s="221"/>
      <c r="L887" s="226"/>
      <c r="M887" s="227"/>
      <c r="N887" s="228"/>
      <c r="O887" s="228"/>
      <c r="P887" s="228"/>
      <c r="Q887" s="228"/>
      <c r="R887" s="228"/>
      <c r="S887" s="228"/>
      <c r="T887" s="229"/>
      <c r="AT887" s="230" t="s">
        <v>205</v>
      </c>
      <c r="AU887" s="230" t="s">
        <v>82</v>
      </c>
      <c r="AV887" s="15" t="s">
        <v>177</v>
      </c>
      <c r="AW887" s="15" t="s">
        <v>33</v>
      </c>
      <c r="AX887" s="15" t="s">
        <v>80</v>
      </c>
      <c r="AY887" s="230" t="s">
        <v>171</v>
      </c>
    </row>
    <row r="888" spans="1:65" s="2" customFormat="1" ht="37.799999999999997" customHeight="1">
      <c r="A888" s="35"/>
      <c r="B888" s="36"/>
      <c r="C888" s="180" t="s">
        <v>1451</v>
      </c>
      <c r="D888" s="180" t="s">
        <v>173</v>
      </c>
      <c r="E888" s="181" t="s">
        <v>1452</v>
      </c>
      <c r="F888" s="182" t="s">
        <v>1453</v>
      </c>
      <c r="G888" s="183" t="s">
        <v>189</v>
      </c>
      <c r="H888" s="184">
        <v>2</v>
      </c>
      <c r="I888" s="185"/>
      <c r="J888" s="186">
        <f>ROUND(I888*H888,2)</f>
        <v>0</v>
      </c>
      <c r="K888" s="182" t="s">
        <v>190</v>
      </c>
      <c r="L888" s="40"/>
      <c r="M888" s="187" t="s">
        <v>19</v>
      </c>
      <c r="N888" s="188" t="s">
        <v>43</v>
      </c>
      <c r="O888" s="65"/>
      <c r="P888" s="189">
        <f>O888*H888</f>
        <v>0</v>
      </c>
      <c r="Q888" s="189">
        <v>2.5000000000000001E-4</v>
      </c>
      <c r="R888" s="189">
        <f>Q888*H888</f>
        <v>5.0000000000000001E-4</v>
      </c>
      <c r="S888" s="189">
        <v>0</v>
      </c>
      <c r="T888" s="190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191" t="s">
        <v>260</v>
      </c>
      <c r="AT888" s="191" t="s">
        <v>173</v>
      </c>
      <c r="AU888" s="191" t="s">
        <v>82</v>
      </c>
      <c r="AY888" s="18" t="s">
        <v>171</v>
      </c>
      <c r="BE888" s="192">
        <f>IF(N888="základní",J888,0)</f>
        <v>0</v>
      </c>
      <c r="BF888" s="192">
        <f>IF(N888="snížená",J888,0)</f>
        <v>0</v>
      </c>
      <c r="BG888" s="192">
        <f>IF(N888="zákl. přenesená",J888,0)</f>
        <v>0</v>
      </c>
      <c r="BH888" s="192">
        <f>IF(N888="sníž. přenesená",J888,0)</f>
        <v>0</v>
      </c>
      <c r="BI888" s="192">
        <f>IF(N888="nulová",J888,0)</f>
        <v>0</v>
      </c>
      <c r="BJ888" s="18" t="s">
        <v>80</v>
      </c>
      <c r="BK888" s="192">
        <f>ROUND(I888*H888,2)</f>
        <v>0</v>
      </c>
      <c r="BL888" s="18" t="s">
        <v>260</v>
      </c>
      <c r="BM888" s="191" t="s">
        <v>1454</v>
      </c>
    </row>
    <row r="889" spans="1:65" s="2" customFormat="1" ht="10.199999999999999">
      <c r="A889" s="35"/>
      <c r="B889" s="36"/>
      <c r="C889" s="37"/>
      <c r="D889" s="193" t="s">
        <v>192</v>
      </c>
      <c r="E889" s="37"/>
      <c r="F889" s="194" t="s">
        <v>1455</v>
      </c>
      <c r="G889" s="37"/>
      <c r="H889" s="37"/>
      <c r="I889" s="195"/>
      <c r="J889" s="37"/>
      <c r="K889" s="37"/>
      <c r="L889" s="40"/>
      <c r="M889" s="196"/>
      <c r="N889" s="197"/>
      <c r="O889" s="65"/>
      <c r="P889" s="65"/>
      <c r="Q889" s="65"/>
      <c r="R889" s="65"/>
      <c r="S889" s="65"/>
      <c r="T889" s="66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192</v>
      </c>
      <c r="AU889" s="18" t="s">
        <v>82</v>
      </c>
    </row>
    <row r="890" spans="1:65" s="2" customFormat="1" ht="49.05" customHeight="1">
      <c r="A890" s="35"/>
      <c r="B890" s="36"/>
      <c r="C890" s="180" t="s">
        <v>1456</v>
      </c>
      <c r="D890" s="180" t="s">
        <v>173</v>
      </c>
      <c r="E890" s="181" t="s">
        <v>1457</v>
      </c>
      <c r="F890" s="182" t="s">
        <v>1458</v>
      </c>
      <c r="G890" s="183" t="s">
        <v>860</v>
      </c>
      <c r="H890" s="242"/>
      <c r="I890" s="185"/>
      <c r="J890" s="186">
        <f>ROUND(I890*H890,2)</f>
        <v>0</v>
      </c>
      <c r="K890" s="182" t="s">
        <v>190</v>
      </c>
      <c r="L890" s="40"/>
      <c r="M890" s="187" t="s">
        <v>19</v>
      </c>
      <c r="N890" s="188" t="s">
        <v>43</v>
      </c>
      <c r="O890" s="65"/>
      <c r="P890" s="189">
        <f>O890*H890</f>
        <v>0</v>
      </c>
      <c r="Q890" s="189">
        <v>0</v>
      </c>
      <c r="R890" s="189">
        <f>Q890*H890</f>
        <v>0</v>
      </c>
      <c r="S890" s="189">
        <v>0</v>
      </c>
      <c r="T890" s="190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191" t="s">
        <v>260</v>
      </c>
      <c r="AT890" s="191" t="s">
        <v>173</v>
      </c>
      <c r="AU890" s="191" t="s">
        <v>82</v>
      </c>
      <c r="AY890" s="18" t="s">
        <v>171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8" t="s">
        <v>80</v>
      </c>
      <c r="BK890" s="192">
        <f>ROUND(I890*H890,2)</f>
        <v>0</v>
      </c>
      <c r="BL890" s="18" t="s">
        <v>260</v>
      </c>
      <c r="BM890" s="191" t="s">
        <v>1459</v>
      </c>
    </row>
    <row r="891" spans="1:65" s="2" customFormat="1" ht="10.199999999999999">
      <c r="A891" s="35"/>
      <c r="B891" s="36"/>
      <c r="C891" s="37"/>
      <c r="D891" s="193" t="s">
        <v>192</v>
      </c>
      <c r="E891" s="37"/>
      <c r="F891" s="194" t="s">
        <v>1460</v>
      </c>
      <c r="G891" s="37"/>
      <c r="H891" s="37"/>
      <c r="I891" s="195"/>
      <c r="J891" s="37"/>
      <c r="K891" s="37"/>
      <c r="L891" s="40"/>
      <c r="M891" s="196"/>
      <c r="N891" s="197"/>
      <c r="O891" s="65"/>
      <c r="P891" s="65"/>
      <c r="Q891" s="65"/>
      <c r="R891" s="65"/>
      <c r="S891" s="65"/>
      <c r="T891" s="66"/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T891" s="18" t="s">
        <v>192</v>
      </c>
      <c r="AU891" s="18" t="s">
        <v>82</v>
      </c>
    </row>
    <row r="892" spans="1:65" s="12" customFormat="1" ht="22.8" customHeight="1">
      <c r="B892" s="164"/>
      <c r="C892" s="165"/>
      <c r="D892" s="166" t="s">
        <v>71</v>
      </c>
      <c r="E892" s="178" t="s">
        <v>1461</v>
      </c>
      <c r="F892" s="178" t="s">
        <v>1462</v>
      </c>
      <c r="G892" s="165"/>
      <c r="H892" s="165"/>
      <c r="I892" s="168"/>
      <c r="J892" s="179">
        <f>BK892</f>
        <v>0</v>
      </c>
      <c r="K892" s="165"/>
      <c r="L892" s="170"/>
      <c r="M892" s="171"/>
      <c r="N892" s="172"/>
      <c r="O892" s="172"/>
      <c r="P892" s="173">
        <f>SUM(P893:P968)</f>
        <v>0</v>
      </c>
      <c r="Q892" s="172"/>
      <c r="R892" s="173">
        <f>SUM(R893:R968)</f>
        <v>5.5975030194736846</v>
      </c>
      <c r="S892" s="172"/>
      <c r="T892" s="174">
        <f>SUM(T893:T968)</f>
        <v>0</v>
      </c>
      <c r="AR892" s="175" t="s">
        <v>82</v>
      </c>
      <c r="AT892" s="176" t="s">
        <v>71</v>
      </c>
      <c r="AU892" s="176" t="s">
        <v>80</v>
      </c>
      <c r="AY892" s="175" t="s">
        <v>171</v>
      </c>
      <c r="BK892" s="177">
        <f>SUM(BK893:BK968)</f>
        <v>0</v>
      </c>
    </row>
    <row r="893" spans="1:65" s="2" customFormat="1" ht="33" customHeight="1">
      <c r="A893" s="35"/>
      <c r="B893" s="36"/>
      <c r="C893" s="180" t="s">
        <v>1463</v>
      </c>
      <c r="D893" s="180" t="s">
        <v>173</v>
      </c>
      <c r="E893" s="181" t="s">
        <v>1464</v>
      </c>
      <c r="F893" s="182" t="s">
        <v>1465</v>
      </c>
      <c r="G893" s="183" t="s">
        <v>197</v>
      </c>
      <c r="H893" s="184">
        <v>168.85900000000001</v>
      </c>
      <c r="I893" s="185"/>
      <c r="J893" s="186">
        <f>ROUND(I893*H893,2)</f>
        <v>0</v>
      </c>
      <c r="K893" s="182" t="s">
        <v>190</v>
      </c>
      <c r="L893" s="40"/>
      <c r="M893" s="187" t="s">
        <v>19</v>
      </c>
      <c r="N893" s="188" t="s">
        <v>43</v>
      </c>
      <c r="O893" s="65"/>
      <c r="P893" s="189">
        <f>O893*H893</f>
        <v>0</v>
      </c>
      <c r="Q893" s="189">
        <v>0</v>
      </c>
      <c r="R893" s="189">
        <f>Q893*H893</f>
        <v>0</v>
      </c>
      <c r="S893" s="189">
        <v>0</v>
      </c>
      <c r="T893" s="190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191" t="s">
        <v>260</v>
      </c>
      <c r="AT893" s="191" t="s">
        <v>173</v>
      </c>
      <c r="AU893" s="191" t="s">
        <v>82</v>
      </c>
      <c r="AY893" s="18" t="s">
        <v>171</v>
      </c>
      <c r="BE893" s="192">
        <f>IF(N893="základní",J893,0)</f>
        <v>0</v>
      </c>
      <c r="BF893" s="192">
        <f>IF(N893="snížená",J893,0)</f>
        <v>0</v>
      </c>
      <c r="BG893" s="192">
        <f>IF(N893="zákl. přenesená",J893,0)</f>
        <v>0</v>
      </c>
      <c r="BH893" s="192">
        <f>IF(N893="sníž. přenesená",J893,0)</f>
        <v>0</v>
      </c>
      <c r="BI893" s="192">
        <f>IF(N893="nulová",J893,0)</f>
        <v>0</v>
      </c>
      <c r="BJ893" s="18" t="s">
        <v>80</v>
      </c>
      <c r="BK893" s="192">
        <f>ROUND(I893*H893,2)</f>
        <v>0</v>
      </c>
      <c r="BL893" s="18" t="s">
        <v>260</v>
      </c>
      <c r="BM893" s="191" t="s">
        <v>1466</v>
      </c>
    </row>
    <row r="894" spans="1:65" s="2" customFormat="1" ht="10.199999999999999">
      <c r="A894" s="35"/>
      <c r="B894" s="36"/>
      <c r="C894" s="37"/>
      <c r="D894" s="193" t="s">
        <v>192</v>
      </c>
      <c r="E894" s="37"/>
      <c r="F894" s="194" t="s">
        <v>1467</v>
      </c>
      <c r="G894" s="37"/>
      <c r="H894" s="37"/>
      <c r="I894" s="195"/>
      <c r="J894" s="37"/>
      <c r="K894" s="37"/>
      <c r="L894" s="40"/>
      <c r="M894" s="196"/>
      <c r="N894" s="197"/>
      <c r="O894" s="65"/>
      <c r="P894" s="65"/>
      <c r="Q894" s="65"/>
      <c r="R894" s="65"/>
      <c r="S894" s="65"/>
      <c r="T894" s="66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192</v>
      </c>
      <c r="AU894" s="18" t="s">
        <v>82</v>
      </c>
    </row>
    <row r="895" spans="1:65" s="13" customFormat="1" ht="10.199999999999999">
      <c r="B895" s="198"/>
      <c r="C895" s="199"/>
      <c r="D895" s="200" t="s">
        <v>205</v>
      </c>
      <c r="E895" s="201" t="s">
        <v>19</v>
      </c>
      <c r="F895" s="202" t="s">
        <v>956</v>
      </c>
      <c r="G895" s="199"/>
      <c r="H895" s="201" t="s">
        <v>19</v>
      </c>
      <c r="I895" s="203"/>
      <c r="J895" s="199"/>
      <c r="K895" s="199"/>
      <c r="L895" s="204"/>
      <c r="M895" s="205"/>
      <c r="N895" s="206"/>
      <c r="O895" s="206"/>
      <c r="P895" s="206"/>
      <c r="Q895" s="206"/>
      <c r="R895" s="206"/>
      <c r="S895" s="206"/>
      <c r="T895" s="207"/>
      <c r="AT895" s="208" t="s">
        <v>205</v>
      </c>
      <c r="AU895" s="208" t="s">
        <v>82</v>
      </c>
      <c r="AV895" s="13" t="s">
        <v>80</v>
      </c>
      <c r="AW895" s="13" t="s">
        <v>33</v>
      </c>
      <c r="AX895" s="13" t="s">
        <v>72</v>
      </c>
      <c r="AY895" s="208" t="s">
        <v>171</v>
      </c>
    </row>
    <row r="896" spans="1:65" s="14" customFormat="1" ht="10.199999999999999">
      <c r="B896" s="209"/>
      <c r="C896" s="210"/>
      <c r="D896" s="200" t="s">
        <v>205</v>
      </c>
      <c r="E896" s="211" t="s">
        <v>19</v>
      </c>
      <c r="F896" s="212" t="s">
        <v>957</v>
      </c>
      <c r="G896" s="210"/>
      <c r="H896" s="213">
        <v>200.489</v>
      </c>
      <c r="I896" s="214"/>
      <c r="J896" s="210"/>
      <c r="K896" s="210"/>
      <c r="L896" s="215"/>
      <c r="M896" s="216"/>
      <c r="N896" s="217"/>
      <c r="O896" s="217"/>
      <c r="P896" s="217"/>
      <c r="Q896" s="217"/>
      <c r="R896" s="217"/>
      <c r="S896" s="217"/>
      <c r="T896" s="218"/>
      <c r="AT896" s="219" t="s">
        <v>205</v>
      </c>
      <c r="AU896" s="219" t="s">
        <v>82</v>
      </c>
      <c r="AV896" s="14" t="s">
        <v>82</v>
      </c>
      <c r="AW896" s="14" t="s">
        <v>33</v>
      </c>
      <c r="AX896" s="14" t="s">
        <v>72</v>
      </c>
      <c r="AY896" s="219" t="s">
        <v>171</v>
      </c>
    </row>
    <row r="897" spans="1:65" s="14" customFormat="1" ht="10.199999999999999">
      <c r="B897" s="209"/>
      <c r="C897" s="210"/>
      <c r="D897" s="200" t="s">
        <v>205</v>
      </c>
      <c r="E897" s="211" t="s">
        <v>19</v>
      </c>
      <c r="F897" s="212" t="s">
        <v>935</v>
      </c>
      <c r="G897" s="210"/>
      <c r="H897" s="213">
        <v>-31.63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205</v>
      </c>
      <c r="AU897" s="219" t="s">
        <v>82</v>
      </c>
      <c r="AV897" s="14" t="s">
        <v>82</v>
      </c>
      <c r="AW897" s="14" t="s">
        <v>33</v>
      </c>
      <c r="AX897" s="14" t="s">
        <v>72</v>
      </c>
      <c r="AY897" s="219" t="s">
        <v>171</v>
      </c>
    </row>
    <row r="898" spans="1:65" s="15" customFormat="1" ht="10.199999999999999">
      <c r="B898" s="220"/>
      <c r="C898" s="221"/>
      <c r="D898" s="200" t="s">
        <v>205</v>
      </c>
      <c r="E898" s="222" t="s">
        <v>19</v>
      </c>
      <c r="F898" s="223" t="s">
        <v>208</v>
      </c>
      <c r="G898" s="221"/>
      <c r="H898" s="224">
        <v>168.85900000000001</v>
      </c>
      <c r="I898" s="225"/>
      <c r="J898" s="221"/>
      <c r="K898" s="221"/>
      <c r="L898" s="226"/>
      <c r="M898" s="227"/>
      <c r="N898" s="228"/>
      <c r="O898" s="228"/>
      <c r="P898" s="228"/>
      <c r="Q898" s="228"/>
      <c r="R898" s="228"/>
      <c r="S898" s="228"/>
      <c r="T898" s="229"/>
      <c r="AT898" s="230" t="s">
        <v>205</v>
      </c>
      <c r="AU898" s="230" t="s">
        <v>82</v>
      </c>
      <c r="AV898" s="15" t="s">
        <v>177</v>
      </c>
      <c r="AW898" s="15" t="s">
        <v>33</v>
      </c>
      <c r="AX898" s="15" t="s">
        <v>80</v>
      </c>
      <c r="AY898" s="230" t="s">
        <v>171</v>
      </c>
    </row>
    <row r="899" spans="1:65" s="2" customFormat="1" ht="24.15" customHeight="1">
      <c r="A899" s="35"/>
      <c r="B899" s="36"/>
      <c r="C899" s="232" t="s">
        <v>1468</v>
      </c>
      <c r="D899" s="232" t="s">
        <v>315</v>
      </c>
      <c r="E899" s="233" t="s">
        <v>1469</v>
      </c>
      <c r="F899" s="234" t="s">
        <v>1470</v>
      </c>
      <c r="G899" s="235" t="s">
        <v>197</v>
      </c>
      <c r="H899" s="236">
        <v>185.745</v>
      </c>
      <c r="I899" s="237"/>
      <c r="J899" s="238">
        <f>ROUND(I899*H899,2)</f>
        <v>0</v>
      </c>
      <c r="K899" s="234" t="s">
        <v>190</v>
      </c>
      <c r="L899" s="239"/>
      <c r="M899" s="240" t="s">
        <v>19</v>
      </c>
      <c r="N899" s="241" t="s">
        <v>43</v>
      </c>
      <c r="O899" s="65"/>
      <c r="P899" s="189">
        <f>O899*H899</f>
        <v>0</v>
      </c>
      <c r="Q899" s="189">
        <v>9.3100000000000006E-3</v>
      </c>
      <c r="R899" s="189">
        <f>Q899*H899</f>
        <v>1.7292859500000002</v>
      </c>
      <c r="S899" s="189">
        <v>0</v>
      </c>
      <c r="T899" s="190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191" t="s">
        <v>362</v>
      </c>
      <c r="AT899" s="191" t="s">
        <v>315</v>
      </c>
      <c r="AU899" s="191" t="s">
        <v>82</v>
      </c>
      <c r="AY899" s="18" t="s">
        <v>171</v>
      </c>
      <c r="BE899" s="192">
        <f>IF(N899="základní",J899,0)</f>
        <v>0</v>
      </c>
      <c r="BF899" s="192">
        <f>IF(N899="snížená",J899,0)</f>
        <v>0</v>
      </c>
      <c r="BG899" s="192">
        <f>IF(N899="zákl. přenesená",J899,0)</f>
        <v>0</v>
      </c>
      <c r="BH899" s="192">
        <f>IF(N899="sníž. přenesená",J899,0)</f>
        <v>0</v>
      </c>
      <c r="BI899" s="192">
        <f>IF(N899="nulová",J899,0)</f>
        <v>0</v>
      </c>
      <c r="BJ899" s="18" t="s">
        <v>80</v>
      </c>
      <c r="BK899" s="192">
        <f>ROUND(I899*H899,2)</f>
        <v>0</v>
      </c>
      <c r="BL899" s="18" t="s">
        <v>260</v>
      </c>
      <c r="BM899" s="191" t="s">
        <v>1471</v>
      </c>
    </row>
    <row r="900" spans="1:65" s="14" customFormat="1" ht="10.199999999999999">
      <c r="B900" s="209"/>
      <c r="C900" s="210"/>
      <c r="D900" s="200" t="s">
        <v>205</v>
      </c>
      <c r="E900" s="211" t="s">
        <v>19</v>
      </c>
      <c r="F900" s="212" t="s">
        <v>962</v>
      </c>
      <c r="G900" s="210"/>
      <c r="H900" s="213">
        <v>168.85900000000001</v>
      </c>
      <c r="I900" s="214"/>
      <c r="J900" s="210"/>
      <c r="K900" s="210"/>
      <c r="L900" s="215"/>
      <c r="M900" s="216"/>
      <c r="N900" s="217"/>
      <c r="O900" s="217"/>
      <c r="P900" s="217"/>
      <c r="Q900" s="217"/>
      <c r="R900" s="217"/>
      <c r="S900" s="217"/>
      <c r="T900" s="218"/>
      <c r="AT900" s="219" t="s">
        <v>205</v>
      </c>
      <c r="AU900" s="219" t="s">
        <v>82</v>
      </c>
      <c r="AV900" s="14" t="s">
        <v>82</v>
      </c>
      <c r="AW900" s="14" t="s">
        <v>33</v>
      </c>
      <c r="AX900" s="14" t="s">
        <v>80</v>
      </c>
      <c r="AY900" s="219" t="s">
        <v>171</v>
      </c>
    </row>
    <row r="901" spans="1:65" s="14" customFormat="1" ht="10.199999999999999">
      <c r="B901" s="209"/>
      <c r="C901" s="210"/>
      <c r="D901" s="200" t="s">
        <v>205</v>
      </c>
      <c r="E901" s="210"/>
      <c r="F901" s="212" t="s">
        <v>1472</v>
      </c>
      <c r="G901" s="210"/>
      <c r="H901" s="213">
        <v>185.745</v>
      </c>
      <c r="I901" s="214"/>
      <c r="J901" s="210"/>
      <c r="K901" s="210"/>
      <c r="L901" s="215"/>
      <c r="M901" s="216"/>
      <c r="N901" s="217"/>
      <c r="O901" s="217"/>
      <c r="P901" s="217"/>
      <c r="Q901" s="217"/>
      <c r="R901" s="217"/>
      <c r="S901" s="217"/>
      <c r="T901" s="218"/>
      <c r="AT901" s="219" t="s">
        <v>205</v>
      </c>
      <c r="AU901" s="219" t="s">
        <v>82</v>
      </c>
      <c r="AV901" s="14" t="s">
        <v>82</v>
      </c>
      <c r="AW901" s="14" t="s">
        <v>4</v>
      </c>
      <c r="AX901" s="14" t="s">
        <v>80</v>
      </c>
      <c r="AY901" s="219" t="s">
        <v>171</v>
      </c>
    </row>
    <row r="902" spans="1:65" s="2" customFormat="1" ht="24.15" customHeight="1">
      <c r="A902" s="35"/>
      <c r="B902" s="36"/>
      <c r="C902" s="180" t="s">
        <v>1473</v>
      </c>
      <c r="D902" s="180" t="s">
        <v>173</v>
      </c>
      <c r="E902" s="181" t="s">
        <v>1474</v>
      </c>
      <c r="F902" s="182" t="s">
        <v>1475</v>
      </c>
      <c r="G902" s="183" t="s">
        <v>376</v>
      </c>
      <c r="H902" s="184">
        <v>652.12</v>
      </c>
      <c r="I902" s="185"/>
      <c r="J902" s="186">
        <f>ROUND(I902*H902,2)</f>
        <v>0</v>
      </c>
      <c r="K902" s="182" t="s">
        <v>190</v>
      </c>
      <c r="L902" s="40"/>
      <c r="M902" s="187" t="s">
        <v>19</v>
      </c>
      <c r="N902" s="188" t="s">
        <v>43</v>
      </c>
      <c r="O902" s="65"/>
      <c r="P902" s="189">
        <f>O902*H902</f>
        <v>0</v>
      </c>
      <c r="Q902" s="189">
        <v>1.2999999999999999E-4</v>
      </c>
      <c r="R902" s="189">
        <f>Q902*H902</f>
        <v>8.4775599999999993E-2</v>
      </c>
      <c r="S902" s="189">
        <v>0</v>
      </c>
      <c r="T902" s="190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191" t="s">
        <v>260</v>
      </c>
      <c r="AT902" s="191" t="s">
        <v>173</v>
      </c>
      <c r="AU902" s="191" t="s">
        <v>82</v>
      </c>
      <c r="AY902" s="18" t="s">
        <v>171</v>
      </c>
      <c r="BE902" s="192">
        <f>IF(N902="základní",J902,0)</f>
        <v>0</v>
      </c>
      <c r="BF902" s="192">
        <f>IF(N902="snížená",J902,0)</f>
        <v>0</v>
      </c>
      <c r="BG902" s="192">
        <f>IF(N902="zákl. přenesená",J902,0)</f>
        <v>0</v>
      </c>
      <c r="BH902" s="192">
        <f>IF(N902="sníž. přenesená",J902,0)</f>
        <v>0</v>
      </c>
      <c r="BI902" s="192">
        <f>IF(N902="nulová",J902,0)</f>
        <v>0</v>
      </c>
      <c r="BJ902" s="18" t="s">
        <v>80</v>
      </c>
      <c r="BK902" s="192">
        <f>ROUND(I902*H902,2)</f>
        <v>0</v>
      </c>
      <c r="BL902" s="18" t="s">
        <v>260</v>
      </c>
      <c r="BM902" s="191" t="s">
        <v>1476</v>
      </c>
    </row>
    <row r="903" spans="1:65" s="2" customFormat="1" ht="10.199999999999999">
      <c r="A903" s="35"/>
      <c r="B903" s="36"/>
      <c r="C903" s="37"/>
      <c r="D903" s="193" t="s">
        <v>192</v>
      </c>
      <c r="E903" s="37"/>
      <c r="F903" s="194" t="s">
        <v>1477</v>
      </c>
      <c r="G903" s="37"/>
      <c r="H903" s="37"/>
      <c r="I903" s="195"/>
      <c r="J903" s="37"/>
      <c r="K903" s="37"/>
      <c r="L903" s="40"/>
      <c r="M903" s="196"/>
      <c r="N903" s="197"/>
      <c r="O903" s="65"/>
      <c r="P903" s="65"/>
      <c r="Q903" s="65"/>
      <c r="R903" s="65"/>
      <c r="S903" s="65"/>
      <c r="T903" s="66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T903" s="18" t="s">
        <v>192</v>
      </c>
      <c r="AU903" s="18" t="s">
        <v>82</v>
      </c>
    </row>
    <row r="904" spans="1:65" s="13" customFormat="1" ht="10.199999999999999">
      <c r="B904" s="198"/>
      <c r="C904" s="199"/>
      <c r="D904" s="200" t="s">
        <v>205</v>
      </c>
      <c r="E904" s="201" t="s">
        <v>19</v>
      </c>
      <c r="F904" s="202" t="s">
        <v>1478</v>
      </c>
      <c r="G904" s="199"/>
      <c r="H904" s="201" t="s">
        <v>19</v>
      </c>
      <c r="I904" s="203"/>
      <c r="J904" s="199"/>
      <c r="K904" s="199"/>
      <c r="L904" s="204"/>
      <c r="M904" s="205"/>
      <c r="N904" s="206"/>
      <c r="O904" s="206"/>
      <c r="P904" s="206"/>
      <c r="Q904" s="206"/>
      <c r="R904" s="206"/>
      <c r="S904" s="206"/>
      <c r="T904" s="207"/>
      <c r="AT904" s="208" t="s">
        <v>205</v>
      </c>
      <c r="AU904" s="208" t="s">
        <v>82</v>
      </c>
      <c r="AV904" s="13" t="s">
        <v>80</v>
      </c>
      <c r="AW904" s="13" t="s">
        <v>33</v>
      </c>
      <c r="AX904" s="13" t="s">
        <v>72</v>
      </c>
      <c r="AY904" s="208" t="s">
        <v>171</v>
      </c>
    </row>
    <row r="905" spans="1:65" s="13" customFormat="1" ht="10.199999999999999">
      <c r="B905" s="198"/>
      <c r="C905" s="199"/>
      <c r="D905" s="200" t="s">
        <v>205</v>
      </c>
      <c r="E905" s="201" t="s">
        <v>19</v>
      </c>
      <c r="F905" s="202" t="s">
        <v>1479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205</v>
      </c>
      <c r="AU905" s="208" t="s">
        <v>82</v>
      </c>
      <c r="AV905" s="13" t="s">
        <v>80</v>
      </c>
      <c r="AW905" s="13" t="s">
        <v>33</v>
      </c>
      <c r="AX905" s="13" t="s">
        <v>72</v>
      </c>
      <c r="AY905" s="208" t="s">
        <v>171</v>
      </c>
    </row>
    <row r="906" spans="1:65" s="14" customFormat="1" ht="20.399999999999999">
      <c r="B906" s="209"/>
      <c r="C906" s="210"/>
      <c r="D906" s="200" t="s">
        <v>205</v>
      </c>
      <c r="E906" s="211" t="s">
        <v>19</v>
      </c>
      <c r="F906" s="212" t="s">
        <v>1480</v>
      </c>
      <c r="G906" s="210"/>
      <c r="H906" s="213">
        <v>253.52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205</v>
      </c>
      <c r="AU906" s="219" t="s">
        <v>82</v>
      </c>
      <c r="AV906" s="14" t="s">
        <v>82</v>
      </c>
      <c r="AW906" s="14" t="s">
        <v>33</v>
      </c>
      <c r="AX906" s="14" t="s">
        <v>72</v>
      </c>
      <c r="AY906" s="219" t="s">
        <v>171</v>
      </c>
    </row>
    <row r="907" spans="1:65" s="14" customFormat="1" ht="10.199999999999999">
      <c r="B907" s="209"/>
      <c r="C907" s="210"/>
      <c r="D907" s="200" t="s">
        <v>205</v>
      </c>
      <c r="E907" s="211" t="s">
        <v>19</v>
      </c>
      <c r="F907" s="212" t="s">
        <v>1481</v>
      </c>
      <c r="G907" s="210"/>
      <c r="H907" s="213">
        <v>92.8</v>
      </c>
      <c r="I907" s="214"/>
      <c r="J907" s="210"/>
      <c r="K907" s="210"/>
      <c r="L907" s="215"/>
      <c r="M907" s="216"/>
      <c r="N907" s="217"/>
      <c r="O907" s="217"/>
      <c r="P907" s="217"/>
      <c r="Q907" s="217"/>
      <c r="R907" s="217"/>
      <c r="S907" s="217"/>
      <c r="T907" s="218"/>
      <c r="AT907" s="219" t="s">
        <v>205</v>
      </c>
      <c r="AU907" s="219" t="s">
        <v>82</v>
      </c>
      <c r="AV907" s="14" t="s">
        <v>82</v>
      </c>
      <c r="AW907" s="14" t="s">
        <v>33</v>
      </c>
      <c r="AX907" s="14" t="s">
        <v>72</v>
      </c>
      <c r="AY907" s="219" t="s">
        <v>171</v>
      </c>
    </row>
    <row r="908" spans="1:65" s="13" customFormat="1" ht="10.199999999999999">
      <c r="B908" s="198"/>
      <c r="C908" s="199"/>
      <c r="D908" s="200" t="s">
        <v>205</v>
      </c>
      <c r="E908" s="201" t="s">
        <v>19</v>
      </c>
      <c r="F908" s="202" t="s">
        <v>1482</v>
      </c>
      <c r="G908" s="199"/>
      <c r="H908" s="201" t="s">
        <v>19</v>
      </c>
      <c r="I908" s="203"/>
      <c r="J908" s="199"/>
      <c r="K908" s="199"/>
      <c r="L908" s="204"/>
      <c r="M908" s="205"/>
      <c r="N908" s="206"/>
      <c r="O908" s="206"/>
      <c r="P908" s="206"/>
      <c r="Q908" s="206"/>
      <c r="R908" s="206"/>
      <c r="S908" s="206"/>
      <c r="T908" s="207"/>
      <c r="AT908" s="208" t="s">
        <v>205</v>
      </c>
      <c r="AU908" s="208" t="s">
        <v>82</v>
      </c>
      <c r="AV908" s="13" t="s">
        <v>80</v>
      </c>
      <c r="AW908" s="13" t="s">
        <v>33</v>
      </c>
      <c r="AX908" s="13" t="s">
        <v>72</v>
      </c>
      <c r="AY908" s="208" t="s">
        <v>171</v>
      </c>
    </row>
    <row r="909" spans="1:65" s="14" customFormat="1" ht="10.199999999999999">
      <c r="B909" s="209"/>
      <c r="C909" s="210"/>
      <c r="D909" s="200" t="s">
        <v>205</v>
      </c>
      <c r="E909" s="211" t="s">
        <v>19</v>
      </c>
      <c r="F909" s="212" t="s">
        <v>1483</v>
      </c>
      <c r="G909" s="210"/>
      <c r="H909" s="213">
        <v>133.9</v>
      </c>
      <c r="I909" s="214"/>
      <c r="J909" s="210"/>
      <c r="K909" s="210"/>
      <c r="L909" s="215"/>
      <c r="M909" s="216"/>
      <c r="N909" s="217"/>
      <c r="O909" s="217"/>
      <c r="P909" s="217"/>
      <c r="Q909" s="217"/>
      <c r="R909" s="217"/>
      <c r="S909" s="217"/>
      <c r="T909" s="218"/>
      <c r="AT909" s="219" t="s">
        <v>205</v>
      </c>
      <c r="AU909" s="219" t="s">
        <v>82</v>
      </c>
      <c r="AV909" s="14" t="s">
        <v>82</v>
      </c>
      <c r="AW909" s="14" t="s">
        <v>33</v>
      </c>
      <c r="AX909" s="14" t="s">
        <v>72</v>
      </c>
      <c r="AY909" s="219" t="s">
        <v>171</v>
      </c>
    </row>
    <row r="910" spans="1:65" s="14" customFormat="1" ht="10.199999999999999">
      <c r="B910" s="209"/>
      <c r="C910" s="210"/>
      <c r="D910" s="200" t="s">
        <v>205</v>
      </c>
      <c r="E910" s="211" t="s">
        <v>19</v>
      </c>
      <c r="F910" s="212" t="s">
        <v>1484</v>
      </c>
      <c r="G910" s="210"/>
      <c r="H910" s="213">
        <v>171.9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205</v>
      </c>
      <c r="AU910" s="219" t="s">
        <v>82</v>
      </c>
      <c r="AV910" s="14" t="s">
        <v>82</v>
      </c>
      <c r="AW910" s="14" t="s">
        <v>33</v>
      </c>
      <c r="AX910" s="14" t="s">
        <v>72</v>
      </c>
      <c r="AY910" s="219" t="s">
        <v>171</v>
      </c>
    </row>
    <row r="911" spans="1:65" s="15" customFormat="1" ht="10.199999999999999">
      <c r="B911" s="220"/>
      <c r="C911" s="221"/>
      <c r="D911" s="200" t="s">
        <v>205</v>
      </c>
      <c r="E911" s="222" t="s">
        <v>19</v>
      </c>
      <c r="F911" s="223" t="s">
        <v>208</v>
      </c>
      <c r="G911" s="221"/>
      <c r="H911" s="224">
        <v>652.12</v>
      </c>
      <c r="I911" s="225"/>
      <c r="J911" s="221"/>
      <c r="K911" s="221"/>
      <c r="L911" s="226"/>
      <c r="M911" s="227"/>
      <c r="N911" s="228"/>
      <c r="O911" s="228"/>
      <c r="P911" s="228"/>
      <c r="Q911" s="228"/>
      <c r="R911" s="228"/>
      <c r="S911" s="228"/>
      <c r="T911" s="229"/>
      <c r="AT911" s="230" t="s">
        <v>205</v>
      </c>
      <c r="AU911" s="230" t="s">
        <v>82</v>
      </c>
      <c r="AV911" s="15" t="s">
        <v>177</v>
      </c>
      <c r="AW911" s="15" t="s">
        <v>33</v>
      </c>
      <c r="AX911" s="15" t="s">
        <v>80</v>
      </c>
      <c r="AY911" s="230" t="s">
        <v>171</v>
      </c>
    </row>
    <row r="912" spans="1:65" s="2" customFormat="1" ht="21.75" customHeight="1">
      <c r="A912" s="35"/>
      <c r="B912" s="36"/>
      <c r="C912" s="232" t="s">
        <v>1485</v>
      </c>
      <c r="D912" s="232" t="s">
        <v>315</v>
      </c>
      <c r="E912" s="233" t="s">
        <v>1205</v>
      </c>
      <c r="F912" s="234" t="s">
        <v>1206</v>
      </c>
      <c r="G912" s="235" t="s">
        <v>246</v>
      </c>
      <c r="H912" s="236">
        <v>3</v>
      </c>
      <c r="I912" s="237"/>
      <c r="J912" s="238">
        <f>ROUND(I912*H912,2)</f>
        <v>0</v>
      </c>
      <c r="K912" s="234" t="s">
        <v>190</v>
      </c>
      <c r="L912" s="239"/>
      <c r="M912" s="240" t="s">
        <v>19</v>
      </c>
      <c r="N912" s="241" t="s">
        <v>43</v>
      </c>
      <c r="O912" s="65"/>
      <c r="P912" s="189">
        <f>O912*H912</f>
        <v>0</v>
      </c>
      <c r="Q912" s="189">
        <v>0.55000000000000004</v>
      </c>
      <c r="R912" s="189">
        <f>Q912*H912</f>
        <v>1.6500000000000001</v>
      </c>
      <c r="S912" s="189">
        <v>0</v>
      </c>
      <c r="T912" s="190">
        <f>S912*H912</f>
        <v>0</v>
      </c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R912" s="191" t="s">
        <v>362</v>
      </c>
      <c r="AT912" s="191" t="s">
        <v>315</v>
      </c>
      <c r="AU912" s="191" t="s">
        <v>82</v>
      </c>
      <c r="AY912" s="18" t="s">
        <v>171</v>
      </c>
      <c r="BE912" s="192">
        <f>IF(N912="základní",J912,0)</f>
        <v>0</v>
      </c>
      <c r="BF912" s="192">
        <f>IF(N912="snížená",J912,0)</f>
        <v>0</v>
      </c>
      <c r="BG912" s="192">
        <f>IF(N912="zákl. přenesená",J912,0)</f>
        <v>0</v>
      </c>
      <c r="BH912" s="192">
        <f>IF(N912="sníž. přenesená",J912,0)</f>
        <v>0</v>
      </c>
      <c r="BI912" s="192">
        <f>IF(N912="nulová",J912,0)</f>
        <v>0</v>
      </c>
      <c r="BJ912" s="18" t="s">
        <v>80</v>
      </c>
      <c r="BK912" s="192">
        <f>ROUND(I912*H912,2)</f>
        <v>0</v>
      </c>
      <c r="BL912" s="18" t="s">
        <v>260</v>
      </c>
      <c r="BM912" s="191" t="s">
        <v>1486</v>
      </c>
    </row>
    <row r="913" spans="1:65" s="14" customFormat="1" ht="10.199999999999999">
      <c r="B913" s="209"/>
      <c r="C913" s="210"/>
      <c r="D913" s="200" t="s">
        <v>205</v>
      </c>
      <c r="E913" s="211" t="s">
        <v>19</v>
      </c>
      <c r="F913" s="212" t="s">
        <v>1487</v>
      </c>
      <c r="G913" s="210"/>
      <c r="H913" s="213">
        <v>3</v>
      </c>
      <c r="I913" s="214"/>
      <c r="J913" s="210"/>
      <c r="K913" s="210"/>
      <c r="L913" s="215"/>
      <c r="M913" s="216"/>
      <c r="N913" s="217"/>
      <c r="O913" s="217"/>
      <c r="P913" s="217"/>
      <c r="Q913" s="217"/>
      <c r="R913" s="217"/>
      <c r="S913" s="217"/>
      <c r="T913" s="218"/>
      <c r="AT913" s="219" t="s">
        <v>205</v>
      </c>
      <c r="AU913" s="219" t="s">
        <v>82</v>
      </c>
      <c r="AV913" s="14" t="s">
        <v>82</v>
      </c>
      <c r="AW913" s="14" t="s">
        <v>33</v>
      </c>
      <c r="AX913" s="14" t="s">
        <v>80</v>
      </c>
      <c r="AY913" s="219" t="s">
        <v>171</v>
      </c>
    </row>
    <row r="914" spans="1:65" s="2" customFormat="1" ht="24.15" customHeight="1">
      <c r="A914" s="35"/>
      <c r="B914" s="36"/>
      <c r="C914" s="180" t="s">
        <v>1488</v>
      </c>
      <c r="D914" s="180" t="s">
        <v>173</v>
      </c>
      <c r="E914" s="181" t="s">
        <v>1489</v>
      </c>
      <c r="F914" s="182" t="s">
        <v>1490</v>
      </c>
      <c r="G914" s="183" t="s">
        <v>197</v>
      </c>
      <c r="H914" s="184">
        <v>168.85900000000001</v>
      </c>
      <c r="I914" s="185"/>
      <c r="J914" s="186">
        <f>ROUND(I914*H914,2)</f>
        <v>0</v>
      </c>
      <c r="K914" s="182" t="s">
        <v>190</v>
      </c>
      <c r="L914" s="40"/>
      <c r="M914" s="187" t="s">
        <v>19</v>
      </c>
      <c r="N914" s="188" t="s">
        <v>43</v>
      </c>
      <c r="O914" s="65"/>
      <c r="P914" s="189">
        <f>O914*H914</f>
        <v>0</v>
      </c>
      <c r="Q914" s="189">
        <v>0</v>
      </c>
      <c r="R914" s="189">
        <f>Q914*H914</f>
        <v>0</v>
      </c>
      <c r="S914" s="189">
        <v>0</v>
      </c>
      <c r="T914" s="190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191" t="s">
        <v>260</v>
      </c>
      <c r="AT914" s="191" t="s">
        <v>173</v>
      </c>
      <c r="AU914" s="191" t="s">
        <v>82</v>
      </c>
      <c r="AY914" s="18" t="s">
        <v>171</v>
      </c>
      <c r="BE914" s="192">
        <f>IF(N914="základní",J914,0)</f>
        <v>0</v>
      </c>
      <c r="BF914" s="192">
        <f>IF(N914="snížená",J914,0)</f>
        <v>0</v>
      </c>
      <c r="BG914" s="192">
        <f>IF(N914="zákl. přenesená",J914,0)</f>
        <v>0</v>
      </c>
      <c r="BH914" s="192">
        <f>IF(N914="sníž. přenesená",J914,0)</f>
        <v>0</v>
      </c>
      <c r="BI914" s="192">
        <f>IF(N914="nulová",J914,0)</f>
        <v>0</v>
      </c>
      <c r="BJ914" s="18" t="s">
        <v>80</v>
      </c>
      <c r="BK914" s="192">
        <f>ROUND(I914*H914,2)</f>
        <v>0</v>
      </c>
      <c r="BL914" s="18" t="s">
        <v>260</v>
      </c>
      <c r="BM914" s="191" t="s">
        <v>1491</v>
      </c>
    </row>
    <row r="915" spans="1:65" s="2" customFormat="1" ht="10.199999999999999">
      <c r="A915" s="35"/>
      <c r="B915" s="36"/>
      <c r="C915" s="37"/>
      <c r="D915" s="193" t="s">
        <v>192</v>
      </c>
      <c r="E915" s="37"/>
      <c r="F915" s="194" t="s">
        <v>1492</v>
      </c>
      <c r="G915" s="37"/>
      <c r="H915" s="37"/>
      <c r="I915" s="195"/>
      <c r="J915" s="37"/>
      <c r="K915" s="37"/>
      <c r="L915" s="40"/>
      <c r="M915" s="196"/>
      <c r="N915" s="197"/>
      <c r="O915" s="65"/>
      <c r="P915" s="65"/>
      <c r="Q915" s="65"/>
      <c r="R915" s="65"/>
      <c r="S915" s="65"/>
      <c r="T915" s="66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192</v>
      </c>
      <c r="AU915" s="18" t="s">
        <v>82</v>
      </c>
    </row>
    <row r="916" spans="1:65" s="2" customFormat="1" ht="24.15" customHeight="1">
      <c r="A916" s="35"/>
      <c r="B916" s="36"/>
      <c r="C916" s="232" t="s">
        <v>1493</v>
      </c>
      <c r="D916" s="232" t="s">
        <v>315</v>
      </c>
      <c r="E916" s="233" t="s">
        <v>1494</v>
      </c>
      <c r="F916" s="234" t="s">
        <v>1495</v>
      </c>
      <c r="G916" s="235" t="s">
        <v>197</v>
      </c>
      <c r="H916" s="236">
        <v>187.602</v>
      </c>
      <c r="I916" s="237"/>
      <c r="J916" s="238">
        <f>ROUND(I916*H916,2)</f>
        <v>0</v>
      </c>
      <c r="K916" s="234" t="s">
        <v>190</v>
      </c>
      <c r="L916" s="239"/>
      <c r="M916" s="240" t="s">
        <v>19</v>
      </c>
      <c r="N916" s="241" t="s">
        <v>43</v>
      </c>
      <c r="O916" s="65"/>
      <c r="P916" s="189">
        <f>O916*H916</f>
        <v>0</v>
      </c>
      <c r="Q916" s="189">
        <v>2.7999999999999998E-4</v>
      </c>
      <c r="R916" s="189">
        <f>Q916*H916</f>
        <v>5.2528559999999995E-2</v>
      </c>
      <c r="S916" s="189">
        <v>0</v>
      </c>
      <c r="T916" s="190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191" t="s">
        <v>362</v>
      </c>
      <c r="AT916" s="191" t="s">
        <v>315</v>
      </c>
      <c r="AU916" s="191" t="s">
        <v>82</v>
      </c>
      <c r="AY916" s="18" t="s">
        <v>171</v>
      </c>
      <c r="BE916" s="192">
        <f>IF(N916="základní",J916,0)</f>
        <v>0</v>
      </c>
      <c r="BF916" s="192">
        <f>IF(N916="snížená",J916,0)</f>
        <v>0</v>
      </c>
      <c r="BG916" s="192">
        <f>IF(N916="zákl. přenesená",J916,0)</f>
        <v>0</v>
      </c>
      <c r="BH916" s="192">
        <f>IF(N916="sníž. přenesená",J916,0)</f>
        <v>0</v>
      </c>
      <c r="BI916" s="192">
        <f>IF(N916="nulová",J916,0)</f>
        <v>0</v>
      </c>
      <c r="BJ916" s="18" t="s">
        <v>80</v>
      </c>
      <c r="BK916" s="192">
        <f>ROUND(I916*H916,2)</f>
        <v>0</v>
      </c>
      <c r="BL916" s="18" t="s">
        <v>260</v>
      </c>
      <c r="BM916" s="191" t="s">
        <v>1496</v>
      </c>
    </row>
    <row r="917" spans="1:65" s="14" customFormat="1" ht="10.199999999999999">
      <c r="B917" s="209"/>
      <c r="C917" s="210"/>
      <c r="D917" s="200" t="s">
        <v>205</v>
      </c>
      <c r="E917" s="211" t="s">
        <v>19</v>
      </c>
      <c r="F917" s="212" t="s">
        <v>962</v>
      </c>
      <c r="G917" s="210"/>
      <c r="H917" s="213">
        <v>168.85900000000001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205</v>
      </c>
      <c r="AU917" s="219" t="s">
        <v>82</v>
      </c>
      <c r="AV917" s="14" t="s">
        <v>82</v>
      </c>
      <c r="AW917" s="14" t="s">
        <v>33</v>
      </c>
      <c r="AX917" s="14" t="s">
        <v>80</v>
      </c>
      <c r="AY917" s="219" t="s">
        <v>171</v>
      </c>
    </row>
    <row r="918" spans="1:65" s="14" customFormat="1" ht="10.199999999999999">
      <c r="B918" s="209"/>
      <c r="C918" s="210"/>
      <c r="D918" s="200" t="s">
        <v>205</v>
      </c>
      <c r="E918" s="210"/>
      <c r="F918" s="212" t="s">
        <v>1497</v>
      </c>
      <c r="G918" s="210"/>
      <c r="H918" s="213">
        <v>187.602</v>
      </c>
      <c r="I918" s="214"/>
      <c r="J918" s="210"/>
      <c r="K918" s="210"/>
      <c r="L918" s="215"/>
      <c r="M918" s="216"/>
      <c r="N918" s="217"/>
      <c r="O918" s="217"/>
      <c r="P918" s="217"/>
      <c r="Q918" s="217"/>
      <c r="R918" s="217"/>
      <c r="S918" s="217"/>
      <c r="T918" s="218"/>
      <c r="AT918" s="219" t="s">
        <v>205</v>
      </c>
      <c r="AU918" s="219" t="s">
        <v>82</v>
      </c>
      <c r="AV918" s="14" t="s">
        <v>82</v>
      </c>
      <c r="AW918" s="14" t="s">
        <v>4</v>
      </c>
      <c r="AX918" s="14" t="s">
        <v>80</v>
      </c>
      <c r="AY918" s="219" t="s">
        <v>171</v>
      </c>
    </row>
    <row r="919" spans="1:65" s="2" customFormat="1" ht="24.15" customHeight="1">
      <c r="A919" s="35"/>
      <c r="B919" s="36"/>
      <c r="C919" s="180" t="s">
        <v>1498</v>
      </c>
      <c r="D919" s="180" t="s">
        <v>173</v>
      </c>
      <c r="E919" s="181" t="s">
        <v>1499</v>
      </c>
      <c r="F919" s="182" t="s">
        <v>1500</v>
      </c>
      <c r="G919" s="183" t="s">
        <v>197</v>
      </c>
      <c r="H919" s="184">
        <v>12.236000000000001</v>
      </c>
      <c r="I919" s="185"/>
      <c r="J919" s="186">
        <f>ROUND(I919*H919,2)</f>
        <v>0</v>
      </c>
      <c r="K919" s="182" t="s">
        <v>190</v>
      </c>
      <c r="L919" s="40"/>
      <c r="M919" s="187" t="s">
        <v>19</v>
      </c>
      <c r="N919" s="188" t="s">
        <v>43</v>
      </c>
      <c r="O919" s="65"/>
      <c r="P919" s="189">
        <f>O919*H919</f>
        <v>0</v>
      </c>
      <c r="Q919" s="189">
        <v>1.2999999999999999E-4</v>
      </c>
      <c r="R919" s="189">
        <f>Q919*H919</f>
        <v>1.5906799999999999E-3</v>
      </c>
      <c r="S919" s="189">
        <v>0</v>
      </c>
      <c r="T919" s="190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191" t="s">
        <v>260</v>
      </c>
      <c r="AT919" s="191" t="s">
        <v>173</v>
      </c>
      <c r="AU919" s="191" t="s">
        <v>82</v>
      </c>
      <c r="AY919" s="18" t="s">
        <v>171</v>
      </c>
      <c r="BE919" s="192">
        <f>IF(N919="základní",J919,0)</f>
        <v>0</v>
      </c>
      <c r="BF919" s="192">
        <f>IF(N919="snížená",J919,0)</f>
        <v>0</v>
      </c>
      <c r="BG919" s="192">
        <f>IF(N919="zákl. přenesená",J919,0)</f>
        <v>0</v>
      </c>
      <c r="BH919" s="192">
        <f>IF(N919="sníž. přenesená",J919,0)</f>
        <v>0</v>
      </c>
      <c r="BI919" s="192">
        <f>IF(N919="nulová",J919,0)</f>
        <v>0</v>
      </c>
      <c r="BJ919" s="18" t="s">
        <v>80</v>
      </c>
      <c r="BK919" s="192">
        <f>ROUND(I919*H919,2)</f>
        <v>0</v>
      </c>
      <c r="BL919" s="18" t="s">
        <v>260</v>
      </c>
      <c r="BM919" s="191" t="s">
        <v>1501</v>
      </c>
    </row>
    <row r="920" spans="1:65" s="2" customFormat="1" ht="10.199999999999999">
      <c r="A920" s="35"/>
      <c r="B920" s="36"/>
      <c r="C920" s="37"/>
      <c r="D920" s="193" t="s">
        <v>192</v>
      </c>
      <c r="E920" s="37"/>
      <c r="F920" s="194" t="s">
        <v>1502</v>
      </c>
      <c r="G920" s="37"/>
      <c r="H920" s="37"/>
      <c r="I920" s="195"/>
      <c r="J920" s="37"/>
      <c r="K920" s="37"/>
      <c r="L920" s="40"/>
      <c r="M920" s="196"/>
      <c r="N920" s="197"/>
      <c r="O920" s="65"/>
      <c r="P920" s="65"/>
      <c r="Q920" s="65"/>
      <c r="R920" s="65"/>
      <c r="S920" s="65"/>
      <c r="T920" s="66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T920" s="18" t="s">
        <v>192</v>
      </c>
      <c r="AU920" s="18" t="s">
        <v>82</v>
      </c>
    </row>
    <row r="921" spans="1:65" s="14" customFormat="1" ht="20.399999999999999">
      <c r="B921" s="209"/>
      <c r="C921" s="210"/>
      <c r="D921" s="200" t="s">
        <v>205</v>
      </c>
      <c r="E921" s="211" t="s">
        <v>19</v>
      </c>
      <c r="F921" s="212" t="s">
        <v>1503</v>
      </c>
      <c r="G921" s="210"/>
      <c r="H921" s="213">
        <v>12.236000000000001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205</v>
      </c>
      <c r="AU921" s="219" t="s">
        <v>82</v>
      </c>
      <c r="AV921" s="14" t="s">
        <v>82</v>
      </c>
      <c r="AW921" s="14" t="s">
        <v>33</v>
      </c>
      <c r="AX921" s="14" t="s">
        <v>80</v>
      </c>
      <c r="AY921" s="219" t="s">
        <v>171</v>
      </c>
    </row>
    <row r="922" spans="1:65" s="2" customFormat="1" ht="24.15" customHeight="1">
      <c r="A922" s="35"/>
      <c r="B922" s="36"/>
      <c r="C922" s="232" t="s">
        <v>1504</v>
      </c>
      <c r="D922" s="232" t="s">
        <v>315</v>
      </c>
      <c r="E922" s="233" t="s">
        <v>1505</v>
      </c>
      <c r="F922" s="234" t="s">
        <v>1506</v>
      </c>
      <c r="G922" s="235" t="s">
        <v>197</v>
      </c>
      <c r="H922" s="236">
        <v>14.071</v>
      </c>
      <c r="I922" s="237"/>
      <c r="J922" s="238">
        <f>ROUND(I922*H922,2)</f>
        <v>0</v>
      </c>
      <c r="K922" s="234" t="s">
        <v>190</v>
      </c>
      <c r="L922" s="239"/>
      <c r="M922" s="240" t="s">
        <v>19</v>
      </c>
      <c r="N922" s="241" t="s">
        <v>43</v>
      </c>
      <c r="O922" s="65"/>
      <c r="P922" s="189">
        <f>O922*H922</f>
        <v>0</v>
      </c>
      <c r="Q922" s="189">
        <v>9.4999999999999998E-3</v>
      </c>
      <c r="R922" s="189">
        <f>Q922*H922</f>
        <v>0.1336745</v>
      </c>
      <c r="S922" s="189">
        <v>0</v>
      </c>
      <c r="T922" s="190">
        <f>S922*H922</f>
        <v>0</v>
      </c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R922" s="191" t="s">
        <v>362</v>
      </c>
      <c r="AT922" s="191" t="s">
        <v>315</v>
      </c>
      <c r="AU922" s="191" t="s">
        <v>82</v>
      </c>
      <c r="AY922" s="18" t="s">
        <v>171</v>
      </c>
      <c r="BE922" s="192">
        <f>IF(N922="základní",J922,0)</f>
        <v>0</v>
      </c>
      <c r="BF922" s="192">
        <f>IF(N922="snížená",J922,0)</f>
        <v>0</v>
      </c>
      <c r="BG922" s="192">
        <f>IF(N922="zákl. přenesená",J922,0)</f>
        <v>0</v>
      </c>
      <c r="BH922" s="192">
        <f>IF(N922="sníž. přenesená",J922,0)</f>
        <v>0</v>
      </c>
      <c r="BI922" s="192">
        <f>IF(N922="nulová",J922,0)</f>
        <v>0</v>
      </c>
      <c r="BJ922" s="18" t="s">
        <v>80</v>
      </c>
      <c r="BK922" s="192">
        <f>ROUND(I922*H922,2)</f>
        <v>0</v>
      </c>
      <c r="BL922" s="18" t="s">
        <v>260</v>
      </c>
      <c r="BM922" s="191" t="s">
        <v>1507</v>
      </c>
    </row>
    <row r="923" spans="1:65" s="14" customFormat="1" ht="10.199999999999999">
      <c r="B923" s="209"/>
      <c r="C923" s="210"/>
      <c r="D923" s="200" t="s">
        <v>205</v>
      </c>
      <c r="E923" s="211" t="s">
        <v>19</v>
      </c>
      <c r="F923" s="212" t="s">
        <v>1508</v>
      </c>
      <c r="G923" s="210"/>
      <c r="H923" s="213">
        <v>12.236000000000001</v>
      </c>
      <c r="I923" s="214"/>
      <c r="J923" s="210"/>
      <c r="K923" s="210"/>
      <c r="L923" s="215"/>
      <c r="M923" s="216"/>
      <c r="N923" s="217"/>
      <c r="O923" s="217"/>
      <c r="P923" s="217"/>
      <c r="Q923" s="217"/>
      <c r="R923" s="217"/>
      <c r="S923" s="217"/>
      <c r="T923" s="218"/>
      <c r="AT923" s="219" t="s">
        <v>205</v>
      </c>
      <c r="AU923" s="219" t="s">
        <v>82</v>
      </c>
      <c r="AV923" s="14" t="s">
        <v>82</v>
      </c>
      <c r="AW923" s="14" t="s">
        <v>33</v>
      </c>
      <c r="AX923" s="14" t="s">
        <v>80</v>
      </c>
      <c r="AY923" s="219" t="s">
        <v>171</v>
      </c>
    </row>
    <row r="924" spans="1:65" s="14" customFormat="1" ht="10.199999999999999">
      <c r="B924" s="209"/>
      <c r="C924" s="210"/>
      <c r="D924" s="200" t="s">
        <v>205</v>
      </c>
      <c r="E924" s="210"/>
      <c r="F924" s="212" t="s">
        <v>1509</v>
      </c>
      <c r="G924" s="210"/>
      <c r="H924" s="213">
        <v>14.071</v>
      </c>
      <c r="I924" s="214"/>
      <c r="J924" s="210"/>
      <c r="K924" s="210"/>
      <c r="L924" s="215"/>
      <c r="M924" s="216"/>
      <c r="N924" s="217"/>
      <c r="O924" s="217"/>
      <c r="P924" s="217"/>
      <c r="Q924" s="217"/>
      <c r="R924" s="217"/>
      <c r="S924" s="217"/>
      <c r="T924" s="218"/>
      <c r="AT924" s="219" t="s">
        <v>205</v>
      </c>
      <c r="AU924" s="219" t="s">
        <v>82</v>
      </c>
      <c r="AV924" s="14" t="s">
        <v>82</v>
      </c>
      <c r="AW924" s="14" t="s">
        <v>4</v>
      </c>
      <c r="AX924" s="14" t="s">
        <v>80</v>
      </c>
      <c r="AY924" s="219" t="s">
        <v>171</v>
      </c>
    </row>
    <row r="925" spans="1:65" s="2" customFormat="1" ht="33" customHeight="1">
      <c r="A925" s="35"/>
      <c r="B925" s="36"/>
      <c r="C925" s="180" t="s">
        <v>1510</v>
      </c>
      <c r="D925" s="180" t="s">
        <v>173</v>
      </c>
      <c r="E925" s="181" t="s">
        <v>1511</v>
      </c>
      <c r="F925" s="182" t="s">
        <v>1512</v>
      </c>
      <c r="G925" s="183" t="s">
        <v>197</v>
      </c>
      <c r="H925" s="184">
        <v>102.158</v>
      </c>
      <c r="I925" s="185"/>
      <c r="J925" s="186">
        <f>ROUND(I925*H925,2)</f>
        <v>0</v>
      </c>
      <c r="K925" s="182" t="s">
        <v>190</v>
      </c>
      <c r="L925" s="40"/>
      <c r="M925" s="187" t="s">
        <v>19</v>
      </c>
      <c r="N925" s="188" t="s">
        <v>43</v>
      </c>
      <c r="O925" s="65"/>
      <c r="P925" s="189">
        <f>O925*H925</f>
        <v>0</v>
      </c>
      <c r="Q925" s="189">
        <v>0</v>
      </c>
      <c r="R925" s="189">
        <f>Q925*H925</f>
        <v>0</v>
      </c>
      <c r="S925" s="189">
        <v>0</v>
      </c>
      <c r="T925" s="190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191" t="s">
        <v>260</v>
      </c>
      <c r="AT925" s="191" t="s">
        <v>173</v>
      </c>
      <c r="AU925" s="191" t="s">
        <v>82</v>
      </c>
      <c r="AY925" s="18" t="s">
        <v>171</v>
      </c>
      <c r="BE925" s="192">
        <f>IF(N925="základní",J925,0)</f>
        <v>0</v>
      </c>
      <c r="BF925" s="192">
        <f>IF(N925="snížená",J925,0)</f>
        <v>0</v>
      </c>
      <c r="BG925" s="192">
        <f>IF(N925="zákl. přenesená",J925,0)</f>
        <v>0</v>
      </c>
      <c r="BH925" s="192">
        <f>IF(N925="sníž. přenesená",J925,0)</f>
        <v>0</v>
      </c>
      <c r="BI925" s="192">
        <f>IF(N925="nulová",J925,0)</f>
        <v>0</v>
      </c>
      <c r="BJ925" s="18" t="s">
        <v>80</v>
      </c>
      <c r="BK925" s="192">
        <f>ROUND(I925*H925,2)</f>
        <v>0</v>
      </c>
      <c r="BL925" s="18" t="s">
        <v>260</v>
      </c>
      <c r="BM925" s="191" t="s">
        <v>1513</v>
      </c>
    </row>
    <row r="926" spans="1:65" s="2" customFormat="1" ht="10.199999999999999">
      <c r="A926" s="35"/>
      <c r="B926" s="36"/>
      <c r="C926" s="37"/>
      <c r="D926" s="193" t="s">
        <v>192</v>
      </c>
      <c r="E926" s="37"/>
      <c r="F926" s="194" t="s">
        <v>1514</v>
      </c>
      <c r="G926" s="37"/>
      <c r="H926" s="37"/>
      <c r="I926" s="195"/>
      <c r="J926" s="37"/>
      <c r="K926" s="37"/>
      <c r="L926" s="40"/>
      <c r="M926" s="196"/>
      <c r="N926" s="197"/>
      <c r="O926" s="65"/>
      <c r="P926" s="65"/>
      <c r="Q926" s="65"/>
      <c r="R926" s="65"/>
      <c r="S926" s="65"/>
      <c r="T926" s="66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192</v>
      </c>
      <c r="AU926" s="18" t="s">
        <v>82</v>
      </c>
    </row>
    <row r="927" spans="1:65" s="13" customFormat="1" ht="10.199999999999999">
      <c r="B927" s="198"/>
      <c r="C927" s="199"/>
      <c r="D927" s="200" t="s">
        <v>205</v>
      </c>
      <c r="E927" s="201" t="s">
        <v>19</v>
      </c>
      <c r="F927" s="202" t="s">
        <v>1515</v>
      </c>
      <c r="G927" s="199"/>
      <c r="H927" s="201" t="s">
        <v>19</v>
      </c>
      <c r="I927" s="203"/>
      <c r="J927" s="199"/>
      <c r="K927" s="199"/>
      <c r="L927" s="204"/>
      <c r="M927" s="205"/>
      <c r="N927" s="206"/>
      <c r="O927" s="206"/>
      <c r="P927" s="206"/>
      <c r="Q927" s="206"/>
      <c r="R927" s="206"/>
      <c r="S927" s="206"/>
      <c r="T927" s="207"/>
      <c r="AT927" s="208" t="s">
        <v>205</v>
      </c>
      <c r="AU927" s="208" t="s">
        <v>82</v>
      </c>
      <c r="AV927" s="13" t="s">
        <v>80</v>
      </c>
      <c r="AW927" s="13" t="s">
        <v>33</v>
      </c>
      <c r="AX927" s="13" t="s">
        <v>72</v>
      </c>
      <c r="AY927" s="208" t="s">
        <v>171</v>
      </c>
    </row>
    <row r="928" spans="1:65" s="14" customFormat="1" ht="20.399999999999999">
      <c r="B928" s="209"/>
      <c r="C928" s="210"/>
      <c r="D928" s="200" t="s">
        <v>205</v>
      </c>
      <c r="E928" s="211" t="s">
        <v>19</v>
      </c>
      <c r="F928" s="212" t="s">
        <v>1516</v>
      </c>
      <c r="G928" s="210"/>
      <c r="H928" s="213">
        <v>102.158</v>
      </c>
      <c r="I928" s="214"/>
      <c r="J928" s="210"/>
      <c r="K928" s="210"/>
      <c r="L928" s="215"/>
      <c r="M928" s="216"/>
      <c r="N928" s="217"/>
      <c r="O928" s="217"/>
      <c r="P928" s="217"/>
      <c r="Q928" s="217"/>
      <c r="R928" s="217"/>
      <c r="S928" s="217"/>
      <c r="T928" s="218"/>
      <c r="AT928" s="219" t="s">
        <v>205</v>
      </c>
      <c r="AU928" s="219" t="s">
        <v>82</v>
      </c>
      <c r="AV928" s="14" t="s">
        <v>82</v>
      </c>
      <c r="AW928" s="14" t="s">
        <v>33</v>
      </c>
      <c r="AX928" s="14" t="s">
        <v>72</v>
      </c>
      <c r="AY928" s="219" t="s">
        <v>171</v>
      </c>
    </row>
    <row r="929" spans="1:65" s="15" customFormat="1" ht="10.199999999999999">
      <c r="B929" s="220"/>
      <c r="C929" s="221"/>
      <c r="D929" s="200" t="s">
        <v>205</v>
      </c>
      <c r="E929" s="222" t="s">
        <v>19</v>
      </c>
      <c r="F929" s="223" t="s">
        <v>208</v>
      </c>
      <c r="G929" s="221"/>
      <c r="H929" s="224">
        <v>102.158</v>
      </c>
      <c r="I929" s="225"/>
      <c r="J929" s="221"/>
      <c r="K929" s="221"/>
      <c r="L929" s="226"/>
      <c r="M929" s="227"/>
      <c r="N929" s="228"/>
      <c r="O929" s="228"/>
      <c r="P929" s="228"/>
      <c r="Q929" s="228"/>
      <c r="R929" s="228"/>
      <c r="S929" s="228"/>
      <c r="T929" s="229"/>
      <c r="AT929" s="230" t="s">
        <v>205</v>
      </c>
      <c r="AU929" s="230" t="s">
        <v>82</v>
      </c>
      <c r="AV929" s="15" t="s">
        <v>177</v>
      </c>
      <c r="AW929" s="15" t="s">
        <v>33</v>
      </c>
      <c r="AX929" s="15" t="s">
        <v>80</v>
      </c>
      <c r="AY929" s="230" t="s">
        <v>171</v>
      </c>
    </row>
    <row r="930" spans="1:65" s="2" customFormat="1" ht="24.15" customHeight="1">
      <c r="A930" s="35"/>
      <c r="B930" s="36"/>
      <c r="C930" s="232" t="s">
        <v>1517</v>
      </c>
      <c r="D930" s="232" t="s">
        <v>315</v>
      </c>
      <c r="E930" s="233" t="s">
        <v>1469</v>
      </c>
      <c r="F930" s="234" t="s">
        <v>1470</v>
      </c>
      <c r="G930" s="235" t="s">
        <v>197</v>
      </c>
      <c r="H930" s="236">
        <v>112.374</v>
      </c>
      <c r="I930" s="237"/>
      <c r="J930" s="238">
        <f>ROUND(I930*H930,2)</f>
        <v>0</v>
      </c>
      <c r="K930" s="234" t="s">
        <v>190</v>
      </c>
      <c r="L930" s="239"/>
      <c r="M930" s="240" t="s">
        <v>19</v>
      </c>
      <c r="N930" s="241" t="s">
        <v>43</v>
      </c>
      <c r="O930" s="65"/>
      <c r="P930" s="189">
        <f>O930*H930</f>
        <v>0</v>
      </c>
      <c r="Q930" s="189">
        <v>9.3100000000000006E-3</v>
      </c>
      <c r="R930" s="189">
        <f>Q930*H930</f>
        <v>1.04620194</v>
      </c>
      <c r="S930" s="189">
        <v>0</v>
      </c>
      <c r="T930" s="190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191" t="s">
        <v>362</v>
      </c>
      <c r="AT930" s="191" t="s">
        <v>315</v>
      </c>
      <c r="AU930" s="191" t="s">
        <v>82</v>
      </c>
      <c r="AY930" s="18" t="s">
        <v>171</v>
      </c>
      <c r="BE930" s="192">
        <f>IF(N930="základní",J930,0)</f>
        <v>0</v>
      </c>
      <c r="BF930" s="192">
        <f>IF(N930="snížená",J930,0)</f>
        <v>0</v>
      </c>
      <c r="BG930" s="192">
        <f>IF(N930="zákl. přenesená",J930,0)</f>
        <v>0</v>
      </c>
      <c r="BH930" s="192">
        <f>IF(N930="sníž. přenesená",J930,0)</f>
        <v>0</v>
      </c>
      <c r="BI930" s="192">
        <f>IF(N930="nulová",J930,0)</f>
        <v>0</v>
      </c>
      <c r="BJ930" s="18" t="s">
        <v>80</v>
      </c>
      <c r="BK930" s="192">
        <f>ROUND(I930*H930,2)</f>
        <v>0</v>
      </c>
      <c r="BL930" s="18" t="s">
        <v>260</v>
      </c>
      <c r="BM930" s="191" t="s">
        <v>1518</v>
      </c>
    </row>
    <row r="931" spans="1:65" s="14" customFormat="1" ht="10.199999999999999">
      <c r="B931" s="209"/>
      <c r="C931" s="210"/>
      <c r="D931" s="200" t="s">
        <v>205</v>
      </c>
      <c r="E931" s="211" t="s">
        <v>19</v>
      </c>
      <c r="F931" s="212" t="s">
        <v>1519</v>
      </c>
      <c r="G931" s="210"/>
      <c r="H931" s="213">
        <v>102.158</v>
      </c>
      <c r="I931" s="214"/>
      <c r="J931" s="210"/>
      <c r="K931" s="210"/>
      <c r="L931" s="215"/>
      <c r="M931" s="216"/>
      <c r="N931" s="217"/>
      <c r="O931" s="217"/>
      <c r="P931" s="217"/>
      <c r="Q931" s="217"/>
      <c r="R931" s="217"/>
      <c r="S931" s="217"/>
      <c r="T931" s="218"/>
      <c r="AT931" s="219" t="s">
        <v>205</v>
      </c>
      <c r="AU931" s="219" t="s">
        <v>82</v>
      </c>
      <c r="AV931" s="14" t="s">
        <v>82</v>
      </c>
      <c r="AW931" s="14" t="s">
        <v>33</v>
      </c>
      <c r="AX931" s="14" t="s">
        <v>80</v>
      </c>
      <c r="AY931" s="219" t="s">
        <v>171</v>
      </c>
    </row>
    <row r="932" spans="1:65" s="14" customFormat="1" ht="10.199999999999999">
      <c r="B932" s="209"/>
      <c r="C932" s="210"/>
      <c r="D932" s="200" t="s">
        <v>205</v>
      </c>
      <c r="E932" s="210"/>
      <c r="F932" s="212" t="s">
        <v>1520</v>
      </c>
      <c r="G932" s="210"/>
      <c r="H932" s="213">
        <v>112.374</v>
      </c>
      <c r="I932" s="214"/>
      <c r="J932" s="210"/>
      <c r="K932" s="210"/>
      <c r="L932" s="215"/>
      <c r="M932" s="216"/>
      <c r="N932" s="217"/>
      <c r="O932" s="217"/>
      <c r="P932" s="217"/>
      <c r="Q932" s="217"/>
      <c r="R932" s="217"/>
      <c r="S932" s="217"/>
      <c r="T932" s="218"/>
      <c r="AT932" s="219" t="s">
        <v>205</v>
      </c>
      <c r="AU932" s="219" t="s">
        <v>82</v>
      </c>
      <c r="AV932" s="14" t="s">
        <v>82</v>
      </c>
      <c r="AW932" s="14" t="s">
        <v>4</v>
      </c>
      <c r="AX932" s="14" t="s">
        <v>80</v>
      </c>
      <c r="AY932" s="219" t="s">
        <v>171</v>
      </c>
    </row>
    <row r="933" spans="1:65" s="2" customFormat="1" ht="16.5" customHeight="1">
      <c r="A933" s="35"/>
      <c r="B933" s="36"/>
      <c r="C933" s="180" t="s">
        <v>1521</v>
      </c>
      <c r="D933" s="180" t="s">
        <v>173</v>
      </c>
      <c r="E933" s="181" t="s">
        <v>1522</v>
      </c>
      <c r="F933" s="182" t="s">
        <v>1523</v>
      </c>
      <c r="G933" s="183" t="s">
        <v>376</v>
      </c>
      <c r="H933" s="184">
        <v>408.63200000000001</v>
      </c>
      <c r="I933" s="185"/>
      <c r="J933" s="186">
        <f>ROUND(I933*H933,2)</f>
        <v>0</v>
      </c>
      <c r="K933" s="182" t="s">
        <v>190</v>
      </c>
      <c r="L933" s="40"/>
      <c r="M933" s="187" t="s">
        <v>19</v>
      </c>
      <c r="N933" s="188" t="s">
        <v>43</v>
      </c>
      <c r="O933" s="65"/>
      <c r="P933" s="189">
        <f>O933*H933</f>
        <v>0</v>
      </c>
      <c r="Q933" s="189">
        <v>0</v>
      </c>
      <c r="R933" s="189">
        <f>Q933*H933</f>
        <v>0</v>
      </c>
      <c r="S933" s="189">
        <v>0</v>
      </c>
      <c r="T933" s="190">
        <f>S933*H933</f>
        <v>0</v>
      </c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R933" s="191" t="s">
        <v>260</v>
      </c>
      <c r="AT933" s="191" t="s">
        <v>173</v>
      </c>
      <c r="AU933" s="191" t="s">
        <v>82</v>
      </c>
      <c r="AY933" s="18" t="s">
        <v>171</v>
      </c>
      <c r="BE933" s="192">
        <f>IF(N933="základní",J933,0)</f>
        <v>0</v>
      </c>
      <c r="BF933" s="192">
        <f>IF(N933="snížená",J933,0)</f>
        <v>0</v>
      </c>
      <c r="BG933" s="192">
        <f>IF(N933="zákl. přenesená",J933,0)</f>
        <v>0</v>
      </c>
      <c r="BH933" s="192">
        <f>IF(N933="sníž. přenesená",J933,0)</f>
        <v>0</v>
      </c>
      <c r="BI933" s="192">
        <f>IF(N933="nulová",J933,0)</f>
        <v>0</v>
      </c>
      <c r="BJ933" s="18" t="s">
        <v>80</v>
      </c>
      <c r="BK933" s="192">
        <f>ROUND(I933*H933,2)</f>
        <v>0</v>
      </c>
      <c r="BL933" s="18" t="s">
        <v>260</v>
      </c>
      <c r="BM933" s="191" t="s">
        <v>1524</v>
      </c>
    </row>
    <row r="934" spans="1:65" s="2" customFormat="1" ht="10.199999999999999">
      <c r="A934" s="35"/>
      <c r="B934" s="36"/>
      <c r="C934" s="37"/>
      <c r="D934" s="193" t="s">
        <v>192</v>
      </c>
      <c r="E934" s="37"/>
      <c r="F934" s="194" t="s">
        <v>1525</v>
      </c>
      <c r="G934" s="37"/>
      <c r="H934" s="37"/>
      <c r="I934" s="195"/>
      <c r="J934" s="37"/>
      <c r="K934" s="37"/>
      <c r="L934" s="40"/>
      <c r="M934" s="196"/>
      <c r="N934" s="197"/>
      <c r="O934" s="65"/>
      <c r="P934" s="65"/>
      <c r="Q934" s="65"/>
      <c r="R934" s="65"/>
      <c r="S934" s="65"/>
      <c r="T934" s="66"/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T934" s="18" t="s">
        <v>192</v>
      </c>
      <c r="AU934" s="18" t="s">
        <v>82</v>
      </c>
    </row>
    <row r="935" spans="1:65" s="14" customFormat="1" ht="10.199999999999999">
      <c r="B935" s="209"/>
      <c r="C935" s="210"/>
      <c r="D935" s="200" t="s">
        <v>205</v>
      </c>
      <c r="E935" s="211" t="s">
        <v>19</v>
      </c>
      <c r="F935" s="212" t="s">
        <v>1526</v>
      </c>
      <c r="G935" s="210"/>
      <c r="H935" s="213">
        <v>408.63200000000001</v>
      </c>
      <c r="I935" s="214"/>
      <c r="J935" s="210"/>
      <c r="K935" s="210"/>
      <c r="L935" s="215"/>
      <c r="M935" s="216"/>
      <c r="N935" s="217"/>
      <c r="O935" s="217"/>
      <c r="P935" s="217"/>
      <c r="Q935" s="217"/>
      <c r="R935" s="217"/>
      <c r="S935" s="217"/>
      <c r="T935" s="218"/>
      <c r="AT935" s="219" t="s">
        <v>205</v>
      </c>
      <c r="AU935" s="219" t="s">
        <v>82</v>
      </c>
      <c r="AV935" s="14" t="s">
        <v>82</v>
      </c>
      <c r="AW935" s="14" t="s">
        <v>33</v>
      </c>
      <c r="AX935" s="14" t="s">
        <v>80</v>
      </c>
      <c r="AY935" s="219" t="s">
        <v>171</v>
      </c>
    </row>
    <row r="936" spans="1:65" s="2" customFormat="1" ht="16.5" customHeight="1">
      <c r="A936" s="35"/>
      <c r="B936" s="36"/>
      <c r="C936" s="232" t="s">
        <v>1527</v>
      </c>
      <c r="D936" s="232" t="s">
        <v>315</v>
      </c>
      <c r="E936" s="233" t="s">
        <v>1089</v>
      </c>
      <c r="F936" s="234" t="s">
        <v>1090</v>
      </c>
      <c r="G936" s="235" t="s">
        <v>246</v>
      </c>
      <c r="H936" s="236">
        <v>1.177</v>
      </c>
      <c r="I936" s="237"/>
      <c r="J936" s="238">
        <f>ROUND(I936*H936,2)</f>
        <v>0</v>
      </c>
      <c r="K936" s="234" t="s">
        <v>190</v>
      </c>
      <c r="L936" s="239"/>
      <c r="M936" s="240" t="s">
        <v>19</v>
      </c>
      <c r="N936" s="241" t="s">
        <v>43</v>
      </c>
      <c r="O936" s="65"/>
      <c r="P936" s="189">
        <f>O936*H936</f>
        <v>0</v>
      </c>
      <c r="Q936" s="189">
        <v>0.55000000000000004</v>
      </c>
      <c r="R936" s="189">
        <f>Q936*H936</f>
        <v>0.64735000000000009</v>
      </c>
      <c r="S936" s="189">
        <v>0</v>
      </c>
      <c r="T936" s="190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191" t="s">
        <v>362</v>
      </c>
      <c r="AT936" s="191" t="s">
        <v>315</v>
      </c>
      <c r="AU936" s="191" t="s">
        <v>82</v>
      </c>
      <c r="AY936" s="18" t="s">
        <v>171</v>
      </c>
      <c r="BE936" s="192">
        <f>IF(N936="základní",J936,0)</f>
        <v>0</v>
      </c>
      <c r="BF936" s="192">
        <f>IF(N936="snížená",J936,0)</f>
        <v>0</v>
      </c>
      <c r="BG936" s="192">
        <f>IF(N936="zákl. přenesená",J936,0)</f>
        <v>0</v>
      </c>
      <c r="BH936" s="192">
        <f>IF(N936="sníž. přenesená",J936,0)</f>
        <v>0</v>
      </c>
      <c r="BI936" s="192">
        <f>IF(N936="nulová",J936,0)</f>
        <v>0</v>
      </c>
      <c r="BJ936" s="18" t="s">
        <v>80</v>
      </c>
      <c r="BK936" s="192">
        <f>ROUND(I936*H936,2)</f>
        <v>0</v>
      </c>
      <c r="BL936" s="18" t="s">
        <v>260</v>
      </c>
      <c r="BM936" s="191" t="s">
        <v>1528</v>
      </c>
    </row>
    <row r="937" spans="1:65" s="14" customFormat="1" ht="10.199999999999999">
      <c r="B937" s="209"/>
      <c r="C937" s="210"/>
      <c r="D937" s="200" t="s">
        <v>205</v>
      </c>
      <c r="E937" s="211" t="s">
        <v>19</v>
      </c>
      <c r="F937" s="212" t="s">
        <v>1529</v>
      </c>
      <c r="G937" s="210"/>
      <c r="H937" s="213">
        <v>1.177</v>
      </c>
      <c r="I937" s="214"/>
      <c r="J937" s="210"/>
      <c r="K937" s="210"/>
      <c r="L937" s="215"/>
      <c r="M937" s="216"/>
      <c r="N937" s="217"/>
      <c r="O937" s="217"/>
      <c r="P937" s="217"/>
      <c r="Q937" s="217"/>
      <c r="R937" s="217"/>
      <c r="S937" s="217"/>
      <c r="T937" s="218"/>
      <c r="AT937" s="219" t="s">
        <v>205</v>
      </c>
      <c r="AU937" s="219" t="s">
        <v>82</v>
      </c>
      <c r="AV937" s="14" t="s">
        <v>82</v>
      </c>
      <c r="AW937" s="14" t="s">
        <v>33</v>
      </c>
      <c r="AX937" s="14" t="s">
        <v>80</v>
      </c>
      <c r="AY937" s="219" t="s">
        <v>171</v>
      </c>
    </row>
    <row r="938" spans="1:65" s="2" customFormat="1" ht="24.15" customHeight="1">
      <c r="A938" s="35"/>
      <c r="B938" s="36"/>
      <c r="C938" s="180" t="s">
        <v>1530</v>
      </c>
      <c r="D938" s="180" t="s">
        <v>173</v>
      </c>
      <c r="E938" s="181" t="s">
        <v>1531</v>
      </c>
      <c r="F938" s="182" t="s">
        <v>1532</v>
      </c>
      <c r="G938" s="183" t="s">
        <v>189</v>
      </c>
      <c r="H938" s="184">
        <v>6</v>
      </c>
      <c r="I938" s="185"/>
      <c r="J938" s="186">
        <f>ROUND(I938*H938,2)</f>
        <v>0</v>
      </c>
      <c r="K938" s="182" t="s">
        <v>19</v>
      </c>
      <c r="L938" s="40"/>
      <c r="M938" s="187" t="s">
        <v>19</v>
      </c>
      <c r="N938" s="188" t="s">
        <v>43</v>
      </c>
      <c r="O938" s="65"/>
      <c r="P938" s="189">
        <f>O938*H938</f>
        <v>0</v>
      </c>
      <c r="Q938" s="189">
        <v>0</v>
      </c>
      <c r="R938" s="189">
        <f>Q938*H938</f>
        <v>0</v>
      </c>
      <c r="S938" s="189">
        <v>0</v>
      </c>
      <c r="T938" s="190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191" t="s">
        <v>260</v>
      </c>
      <c r="AT938" s="191" t="s">
        <v>173</v>
      </c>
      <c r="AU938" s="191" t="s">
        <v>82</v>
      </c>
      <c r="AY938" s="18" t="s">
        <v>171</v>
      </c>
      <c r="BE938" s="192">
        <f>IF(N938="základní",J938,0)</f>
        <v>0</v>
      </c>
      <c r="BF938" s="192">
        <f>IF(N938="snížená",J938,0)</f>
        <v>0</v>
      </c>
      <c r="BG938" s="192">
        <f>IF(N938="zákl. přenesená",J938,0)</f>
        <v>0</v>
      </c>
      <c r="BH938" s="192">
        <f>IF(N938="sníž. přenesená",J938,0)</f>
        <v>0</v>
      </c>
      <c r="BI938" s="192">
        <f>IF(N938="nulová",J938,0)</f>
        <v>0</v>
      </c>
      <c r="BJ938" s="18" t="s">
        <v>80</v>
      </c>
      <c r="BK938" s="192">
        <f>ROUND(I938*H938,2)</f>
        <v>0</v>
      </c>
      <c r="BL938" s="18" t="s">
        <v>260</v>
      </c>
      <c r="BM938" s="191" t="s">
        <v>1533</v>
      </c>
    </row>
    <row r="939" spans="1:65" s="2" customFormat="1" ht="24.15" customHeight="1">
      <c r="A939" s="35"/>
      <c r="B939" s="36"/>
      <c r="C939" s="180" t="s">
        <v>1534</v>
      </c>
      <c r="D939" s="180" t="s">
        <v>173</v>
      </c>
      <c r="E939" s="181" t="s">
        <v>1535</v>
      </c>
      <c r="F939" s="182" t="s">
        <v>1536</v>
      </c>
      <c r="G939" s="183" t="s">
        <v>189</v>
      </c>
      <c r="H939" s="184">
        <v>2</v>
      </c>
      <c r="I939" s="185"/>
      <c r="J939" s="186">
        <f>ROUND(I939*H939,2)</f>
        <v>0</v>
      </c>
      <c r="K939" s="182" t="s">
        <v>19</v>
      </c>
      <c r="L939" s="40"/>
      <c r="M939" s="187" t="s">
        <v>19</v>
      </c>
      <c r="N939" s="188" t="s">
        <v>43</v>
      </c>
      <c r="O939" s="65"/>
      <c r="P939" s="189">
        <f>O939*H939</f>
        <v>0</v>
      </c>
      <c r="Q939" s="189">
        <v>0</v>
      </c>
      <c r="R939" s="189">
        <f>Q939*H939</f>
        <v>0</v>
      </c>
      <c r="S939" s="189">
        <v>0</v>
      </c>
      <c r="T939" s="190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191" t="s">
        <v>260</v>
      </c>
      <c r="AT939" s="191" t="s">
        <v>173</v>
      </c>
      <c r="AU939" s="191" t="s">
        <v>82</v>
      </c>
      <c r="AY939" s="18" t="s">
        <v>171</v>
      </c>
      <c r="BE939" s="192">
        <f>IF(N939="základní",J939,0)</f>
        <v>0</v>
      </c>
      <c r="BF939" s="192">
        <f>IF(N939="snížená",J939,0)</f>
        <v>0</v>
      </c>
      <c r="BG939" s="192">
        <f>IF(N939="zákl. přenesená",J939,0)</f>
        <v>0</v>
      </c>
      <c r="BH939" s="192">
        <f>IF(N939="sníž. přenesená",J939,0)</f>
        <v>0</v>
      </c>
      <c r="BI939" s="192">
        <f>IF(N939="nulová",J939,0)</f>
        <v>0</v>
      </c>
      <c r="BJ939" s="18" t="s">
        <v>80</v>
      </c>
      <c r="BK939" s="192">
        <f>ROUND(I939*H939,2)</f>
        <v>0</v>
      </c>
      <c r="BL939" s="18" t="s">
        <v>260</v>
      </c>
      <c r="BM939" s="191" t="s">
        <v>1537</v>
      </c>
    </row>
    <row r="940" spans="1:65" s="2" customFormat="1" ht="24.15" customHeight="1">
      <c r="A940" s="35"/>
      <c r="B940" s="36"/>
      <c r="C940" s="180" t="s">
        <v>1538</v>
      </c>
      <c r="D940" s="180" t="s">
        <v>173</v>
      </c>
      <c r="E940" s="181" t="s">
        <v>1539</v>
      </c>
      <c r="F940" s="182" t="s">
        <v>1540</v>
      </c>
      <c r="G940" s="183" t="s">
        <v>189</v>
      </c>
      <c r="H940" s="184">
        <v>2</v>
      </c>
      <c r="I940" s="185"/>
      <c r="J940" s="186">
        <f>ROUND(I940*H940,2)</f>
        <v>0</v>
      </c>
      <c r="K940" s="182" t="s">
        <v>19</v>
      </c>
      <c r="L940" s="40"/>
      <c r="M940" s="187" t="s">
        <v>19</v>
      </c>
      <c r="N940" s="188" t="s">
        <v>43</v>
      </c>
      <c r="O940" s="65"/>
      <c r="P940" s="189">
        <f>O940*H940</f>
        <v>0</v>
      </c>
      <c r="Q940" s="189">
        <v>0</v>
      </c>
      <c r="R940" s="189">
        <f>Q940*H940</f>
        <v>0</v>
      </c>
      <c r="S940" s="189">
        <v>0</v>
      </c>
      <c r="T940" s="190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191" t="s">
        <v>260</v>
      </c>
      <c r="AT940" s="191" t="s">
        <v>173</v>
      </c>
      <c r="AU940" s="191" t="s">
        <v>82</v>
      </c>
      <c r="AY940" s="18" t="s">
        <v>171</v>
      </c>
      <c r="BE940" s="192">
        <f>IF(N940="základní",J940,0)</f>
        <v>0</v>
      </c>
      <c r="BF940" s="192">
        <f>IF(N940="snížená",J940,0)</f>
        <v>0</v>
      </c>
      <c r="BG940" s="192">
        <f>IF(N940="zákl. přenesená",J940,0)</f>
        <v>0</v>
      </c>
      <c r="BH940" s="192">
        <f>IF(N940="sníž. přenesená",J940,0)</f>
        <v>0</v>
      </c>
      <c r="BI940" s="192">
        <f>IF(N940="nulová",J940,0)</f>
        <v>0</v>
      </c>
      <c r="BJ940" s="18" t="s">
        <v>80</v>
      </c>
      <c r="BK940" s="192">
        <f>ROUND(I940*H940,2)</f>
        <v>0</v>
      </c>
      <c r="BL940" s="18" t="s">
        <v>260</v>
      </c>
      <c r="BM940" s="191" t="s">
        <v>1541</v>
      </c>
    </row>
    <row r="941" spans="1:65" s="2" customFormat="1" ht="37.799999999999997" customHeight="1">
      <c r="A941" s="35"/>
      <c r="B941" s="36"/>
      <c r="C941" s="180" t="s">
        <v>1542</v>
      </c>
      <c r="D941" s="180" t="s">
        <v>173</v>
      </c>
      <c r="E941" s="181" t="s">
        <v>1543</v>
      </c>
      <c r="F941" s="182" t="s">
        <v>1544</v>
      </c>
      <c r="G941" s="183" t="s">
        <v>189</v>
      </c>
      <c r="H941" s="184">
        <v>1</v>
      </c>
      <c r="I941" s="185"/>
      <c r="J941" s="186">
        <f>ROUND(I941*H941,2)</f>
        <v>0</v>
      </c>
      <c r="K941" s="182" t="s">
        <v>19</v>
      </c>
      <c r="L941" s="40"/>
      <c r="M941" s="187" t="s">
        <v>19</v>
      </c>
      <c r="N941" s="188" t="s">
        <v>43</v>
      </c>
      <c r="O941" s="65"/>
      <c r="P941" s="189">
        <f>O941*H941</f>
        <v>0</v>
      </c>
      <c r="Q941" s="189">
        <v>0</v>
      </c>
      <c r="R941" s="189">
        <f>Q941*H941</f>
        <v>0</v>
      </c>
      <c r="S941" s="189">
        <v>0</v>
      </c>
      <c r="T941" s="190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191" t="s">
        <v>260</v>
      </c>
      <c r="AT941" s="191" t="s">
        <v>173</v>
      </c>
      <c r="AU941" s="191" t="s">
        <v>82</v>
      </c>
      <c r="AY941" s="18" t="s">
        <v>171</v>
      </c>
      <c r="BE941" s="192">
        <f>IF(N941="základní",J941,0)</f>
        <v>0</v>
      </c>
      <c r="BF941" s="192">
        <f>IF(N941="snížená",J941,0)</f>
        <v>0</v>
      </c>
      <c r="BG941" s="192">
        <f>IF(N941="zákl. přenesená",J941,0)</f>
        <v>0</v>
      </c>
      <c r="BH941" s="192">
        <f>IF(N941="sníž. přenesená",J941,0)</f>
        <v>0</v>
      </c>
      <c r="BI941" s="192">
        <f>IF(N941="nulová",J941,0)</f>
        <v>0</v>
      </c>
      <c r="BJ941" s="18" t="s">
        <v>80</v>
      </c>
      <c r="BK941" s="192">
        <f>ROUND(I941*H941,2)</f>
        <v>0</v>
      </c>
      <c r="BL941" s="18" t="s">
        <v>260</v>
      </c>
      <c r="BM941" s="191" t="s">
        <v>1545</v>
      </c>
    </row>
    <row r="942" spans="1:65" s="2" customFormat="1" ht="21.75" customHeight="1">
      <c r="A942" s="35"/>
      <c r="B942" s="36"/>
      <c r="C942" s="180" t="s">
        <v>1546</v>
      </c>
      <c r="D942" s="180" t="s">
        <v>173</v>
      </c>
      <c r="E942" s="181" t="s">
        <v>1547</v>
      </c>
      <c r="F942" s="182" t="s">
        <v>1548</v>
      </c>
      <c r="G942" s="183" t="s">
        <v>189</v>
      </c>
      <c r="H942" s="184">
        <v>2</v>
      </c>
      <c r="I942" s="185"/>
      <c r="J942" s="186">
        <f>ROUND(I942*H942,2)</f>
        <v>0</v>
      </c>
      <c r="K942" s="182" t="s">
        <v>19</v>
      </c>
      <c r="L942" s="40"/>
      <c r="M942" s="187" t="s">
        <v>19</v>
      </c>
      <c r="N942" s="188" t="s">
        <v>43</v>
      </c>
      <c r="O942" s="65"/>
      <c r="P942" s="189">
        <f>O942*H942</f>
        <v>0</v>
      </c>
      <c r="Q942" s="189">
        <v>0</v>
      </c>
      <c r="R942" s="189">
        <f>Q942*H942</f>
        <v>0</v>
      </c>
      <c r="S942" s="189">
        <v>0</v>
      </c>
      <c r="T942" s="190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191" t="s">
        <v>260</v>
      </c>
      <c r="AT942" s="191" t="s">
        <v>173</v>
      </c>
      <c r="AU942" s="191" t="s">
        <v>82</v>
      </c>
      <c r="AY942" s="18" t="s">
        <v>171</v>
      </c>
      <c r="BE942" s="192">
        <f>IF(N942="základní",J942,0)</f>
        <v>0</v>
      </c>
      <c r="BF942" s="192">
        <f>IF(N942="snížená",J942,0)</f>
        <v>0</v>
      </c>
      <c r="BG942" s="192">
        <f>IF(N942="zákl. přenesená",J942,0)</f>
        <v>0</v>
      </c>
      <c r="BH942" s="192">
        <f>IF(N942="sníž. přenesená",J942,0)</f>
        <v>0</v>
      </c>
      <c r="BI942" s="192">
        <f>IF(N942="nulová",J942,0)</f>
        <v>0</v>
      </c>
      <c r="BJ942" s="18" t="s">
        <v>80</v>
      </c>
      <c r="BK942" s="192">
        <f>ROUND(I942*H942,2)</f>
        <v>0</v>
      </c>
      <c r="BL942" s="18" t="s">
        <v>260</v>
      </c>
      <c r="BM942" s="191" t="s">
        <v>1549</v>
      </c>
    </row>
    <row r="943" spans="1:65" s="2" customFormat="1" ht="28.8">
      <c r="A943" s="35"/>
      <c r="B943" s="36"/>
      <c r="C943" s="37"/>
      <c r="D943" s="200" t="s">
        <v>233</v>
      </c>
      <c r="E943" s="37"/>
      <c r="F943" s="231" t="s">
        <v>1550</v>
      </c>
      <c r="G943" s="37"/>
      <c r="H943" s="37"/>
      <c r="I943" s="195"/>
      <c r="J943" s="37"/>
      <c r="K943" s="37"/>
      <c r="L943" s="40"/>
      <c r="M943" s="196"/>
      <c r="N943" s="197"/>
      <c r="O943" s="65"/>
      <c r="P943" s="65"/>
      <c r="Q943" s="65"/>
      <c r="R943" s="65"/>
      <c r="S943" s="65"/>
      <c r="T943" s="66"/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T943" s="18" t="s">
        <v>233</v>
      </c>
      <c r="AU943" s="18" t="s">
        <v>82</v>
      </c>
    </row>
    <row r="944" spans="1:65" s="2" customFormat="1" ht="37.799999999999997" customHeight="1">
      <c r="A944" s="35"/>
      <c r="B944" s="36"/>
      <c r="C944" s="180" t="s">
        <v>1551</v>
      </c>
      <c r="D944" s="180" t="s">
        <v>173</v>
      </c>
      <c r="E944" s="181" t="s">
        <v>1552</v>
      </c>
      <c r="F944" s="182" t="s">
        <v>1553</v>
      </c>
      <c r="G944" s="183" t="s">
        <v>189</v>
      </c>
      <c r="H944" s="184">
        <v>7</v>
      </c>
      <c r="I944" s="185"/>
      <c r="J944" s="186">
        <f>ROUND(I944*H944,2)</f>
        <v>0</v>
      </c>
      <c r="K944" s="182" t="s">
        <v>190</v>
      </c>
      <c r="L944" s="40"/>
      <c r="M944" s="187" t="s">
        <v>19</v>
      </c>
      <c r="N944" s="188" t="s">
        <v>43</v>
      </c>
      <c r="O944" s="65"/>
      <c r="P944" s="189">
        <f>O944*H944</f>
        <v>0</v>
      </c>
      <c r="Q944" s="189">
        <v>0</v>
      </c>
      <c r="R944" s="189">
        <f>Q944*H944</f>
        <v>0</v>
      </c>
      <c r="S944" s="189">
        <v>0</v>
      </c>
      <c r="T944" s="190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191" t="s">
        <v>260</v>
      </c>
      <c r="AT944" s="191" t="s">
        <v>173</v>
      </c>
      <c r="AU944" s="191" t="s">
        <v>82</v>
      </c>
      <c r="AY944" s="18" t="s">
        <v>171</v>
      </c>
      <c r="BE944" s="192">
        <f>IF(N944="základní",J944,0)</f>
        <v>0</v>
      </c>
      <c r="BF944" s="192">
        <f>IF(N944="snížená",J944,0)</f>
        <v>0</v>
      </c>
      <c r="BG944" s="192">
        <f>IF(N944="zákl. přenesená",J944,0)</f>
        <v>0</v>
      </c>
      <c r="BH944" s="192">
        <f>IF(N944="sníž. přenesená",J944,0)</f>
        <v>0</v>
      </c>
      <c r="BI944" s="192">
        <f>IF(N944="nulová",J944,0)</f>
        <v>0</v>
      </c>
      <c r="BJ944" s="18" t="s">
        <v>80</v>
      </c>
      <c r="BK944" s="192">
        <f>ROUND(I944*H944,2)</f>
        <v>0</v>
      </c>
      <c r="BL944" s="18" t="s">
        <v>260</v>
      </c>
      <c r="BM944" s="191" t="s">
        <v>1554</v>
      </c>
    </row>
    <row r="945" spans="1:65" s="2" customFormat="1" ht="10.199999999999999">
      <c r="A945" s="35"/>
      <c r="B945" s="36"/>
      <c r="C945" s="37"/>
      <c r="D945" s="193" t="s">
        <v>192</v>
      </c>
      <c r="E945" s="37"/>
      <c r="F945" s="194" t="s">
        <v>1555</v>
      </c>
      <c r="G945" s="37"/>
      <c r="H945" s="37"/>
      <c r="I945" s="195"/>
      <c r="J945" s="37"/>
      <c r="K945" s="37"/>
      <c r="L945" s="40"/>
      <c r="M945" s="196"/>
      <c r="N945" s="197"/>
      <c r="O945" s="65"/>
      <c r="P945" s="65"/>
      <c r="Q945" s="65"/>
      <c r="R945" s="65"/>
      <c r="S945" s="65"/>
      <c r="T945" s="66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192</v>
      </c>
      <c r="AU945" s="18" t="s">
        <v>82</v>
      </c>
    </row>
    <row r="946" spans="1:65" s="14" customFormat="1" ht="10.199999999999999">
      <c r="B946" s="209"/>
      <c r="C946" s="210"/>
      <c r="D946" s="200" t="s">
        <v>205</v>
      </c>
      <c r="E946" s="211" t="s">
        <v>19</v>
      </c>
      <c r="F946" s="212" t="s">
        <v>1556</v>
      </c>
      <c r="G946" s="210"/>
      <c r="H946" s="213">
        <v>7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205</v>
      </c>
      <c r="AU946" s="219" t="s">
        <v>82</v>
      </c>
      <c r="AV946" s="14" t="s">
        <v>82</v>
      </c>
      <c r="AW946" s="14" t="s">
        <v>33</v>
      </c>
      <c r="AX946" s="14" t="s">
        <v>72</v>
      </c>
      <c r="AY946" s="219" t="s">
        <v>171</v>
      </c>
    </row>
    <row r="947" spans="1:65" s="15" customFormat="1" ht="10.199999999999999">
      <c r="B947" s="220"/>
      <c r="C947" s="221"/>
      <c r="D947" s="200" t="s">
        <v>205</v>
      </c>
      <c r="E947" s="222" t="s">
        <v>19</v>
      </c>
      <c r="F947" s="223" t="s">
        <v>208</v>
      </c>
      <c r="G947" s="221"/>
      <c r="H947" s="224">
        <v>7</v>
      </c>
      <c r="I947" s="225"/>
      <c r="J947" s="221"/>
      <c r="K947" s="221"/>
      <c r="L947" s="226"/>
      <c r="M947" s="227"/>
      <c r="N947" s="228"/>
      <c r="O947" s="228"/>
      <c r="P947" s="228"/>
      <c r="Q947" s="228"/>
      <c r="R947" s="228"/>
      <c r="S947" s="228"/>
      <c r="T947" s="229"/>
      <c r="AT947" s="230" t="s">
        <v>205</v>
      </c>
      <c r="AU947" s="230" t="s">
        <v>82</v>
      </c>
      <c r="AV947" s="15" t="s">
        <v>177</v>
      </c>
      <c r="AW947" s="15" t="s">
        <v>33</v>
      </c>
      <c r="AX947" s="15" t="s">
        <v>80</v>
      </c>
      <c r="AY947" s="230" t="s">
        <v>171</v>
      </c>
    </row>
    <row r="948" spans="1:65" s="2" customFormat="1" ht="37.799999999999997" customHeight="1">
      <c r="A948" s="35"/>
      <c r="B948" s="36"/>
      <c r="C948" s="180" t="s">
        <v>1557</v>
      </c>
      <c r="D948" s="180" t="s">
        <v>173</v>
      </c>
      <c r="E948" s="181" t="s">
        <v>1558</v>
      </c>
      <c r="F948" s="182" t="s">
        <v>1559</v>
      </c>
      <c r="G948" s="183" t="s">
        <v>189</v>
      </c>
      <c r="H948" s="184">
        <v>2</v>
      </c>
      <c r="I948" s="185"/>
      <c r="J948" s="186">
        <f>ROUND(I948*H948,2)</f>
        <v>0</v>
      </c>
      <c r="K948" s="182" t="s">
        <v>190</v>
      </c>
      <c r="L948" s="40"/>
      <c r="M948" s="187" t="s">
        <v>19</v>
      </c>
      <c r="N948" s="188" t="s">
        <v>43</v>
      </c>
      <c r="O948" s="65"/>
      <c r="P948" s="189">
        <f>O948*H948</f>
        <v>0</v>
      </c>
      <c r="Q948" s="189">
        <v>0</v>
      </c>
      <c r="R948" s="189">
        <f>Q948*H948</f>
        <v>0</v>
      </c>
      <c r="S948" s="189">
        <v>0</v>
      </c>
      <c r="T948" s="190">
        <f>S948*H948</f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191" t="s">
        <v>260</v>
      </c>
      <c r="AT948" s="191" t="s">
        <v>173</v>
      </c>
      <c r="AU948" s="191" t="s">
        <v>82</v>
      </c>
      <c r="AY948" s="18" t="s">
        <v>171</v>
      </c>
      <c r="BE948" s="192">
        <f>IF(N948="základní",J948,0)</f>
        <v>0</v>
      </c>
      <c r="BF948" s="192">
        <f>IF(N948="snížená",J948,0)</f>
        <v>0</v>
      </c>
      <c r="BG948" s="192">
        <f>IF(N948="zákl. přenesená",J948,0)</f>
        <v>0</v>
      </c>
      <c r="BH948" s="192">
        <f>IF(N948="sníž. přenesená",J948,0)</f>
        <v>0</v>
      </c>
      <c r="BI948" s="192">
        <f>IF(N948="nulová",J948,0)</f>
        <v>0</v>
      </c>
      <c r="BJ948" s="18" t="s">
        <v>80</v>
      </c>
      <c r="BK948" s="192">
        <f>ROUND(I948*H948,2)</f>
        <v>0</v>
      </c>
      <c r="BL948" s="18" t="s">
        <v>260</v>
      </c>
      <c r="BM948" s="191" t="s">
        <v>1560</v>
      </c>
    </row>
    <row r="949" spans="1:65" s="2" customFormat="1" ht="10.199999999999999">
      <c r="A949" s="35"/>
      <c r="B949" s="36"/>
      <c r="C949" s="37"/>
      <c r="D949" s="193" t="s">
        <v>192</v>
      </c>
      <c r="E949" s="37"/>
      <c r="F949" s="194" t="s">
        <v>1561</v>
      </c>
      <c r="G949" s="37"/>
      <c r="H949" s="37"/>
      <c r="I949" s="195"/>
      <c r="J949" s="37"/>
      <c r="K949" s="37"/>
      <c r="L949" s="40"/>
      <c r="M949" s="196"/>
      <c r="N949" s="197"/>
      <c r="O949" s="65"/>
      <c r="P949" s="65"/>
      <c r="Q949" s="65"/>
      <c r="R949" s="65"/>
      <c r="S949" s="65"/>
      <c r="T949" s="66"/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T949" s="18" t="s">
        <v>192</v>
      </c>
      <c r="AU949" s="18" t="s">
        <v>82</v>
      </c>
    </row>
    <row r="950" spans="1:65" s="2" customFormat="1" ht="21.75" customHeight="1">
      <c r="A950" s="35"/>
      <c r="B950" s="36"/>
      <c r="C950" s="232" t="s">
        <v>1562</v>
      </c>
      <c r="D950" s="232" t="s">
        <v>315</v>
      </c>
      <c r="E950" s="233" t="s">
        <v>1563</v>
      </c>
      <c r="F950" s="234" t="s">
        <v>1564</v>
      </c>
      <c r="G950" s="235" t="s">
        <v>189</v>
      </c>
      <c r="H950" s="236">
        <v>4</v>
      </c>
      <c r="I950" s="237"/>
      <c r="J950" s="238">
        <f>ROUND(I950*H950,2)</f>
        <v>0</v>
      </c>
      <c r="K950" s="234" t="s">
        <v>19</v>
      </c>
      <c r="L950" s="239"/>
      <c r="M950" s="240" t="s">
        <v>19</v>
      </c>
      <c r="N950" s="241" t="s">
        <v>43</v>
      </c>
      <c r="O950" s="65"/>
      <c r="P950" s="189">
        <f>O950*H950</f>
        <v>0</v>
      </c>
      <c r="Q950" s="189">
        <v>6.0000000000000001E-3</v>
      </c>
      <c r="R950" s="189">
        <f>Q950*H950</f>
        <v>2.4E-2</v>
      </c>
      <c r="S950" s="189">
        <v>0</v>
      </c>
      <c r="T950" s="190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191" t="s">
        <v>362</v>
      </c>
      <c r="AT950" s="191" t="s">
        <v>315</v>
      </c>
      <c r="AU950" s="191" t="s">
        <v>82</v>
      </c>
      <c r="AY950" s="18" t="s">
        <v>171</v>
      </c>
      <c r="BE950" s="192">
        <f>IF(N950="základní",J950,0)</f>
        <v>0</v>
      </c>
      <c r="BF950" s="192">
        <f>IF(N950="snížená",J950,0)</f>
        <v>0</v>
      </c>
      <c r="BG950" s="192">
        <f>IF(N950="zákl. přenesená",J950,0)</f>
        <v>0</v>
      </c>
      <c r="BH950" s="192">
        <f>IF(N950="sníž. přenesená",J950,0)</f>
        <v>0</v>
      </c>
      <c r="BI950" s="192">
        <f>IF(N950="nulová",J950,0)</f>
        <v>0</v>
      </c>
      <c r="BJ950" s="18" t="s">
        <v>80</v>
      </c>
      <c r="BK950" s="192">
        <f>ROUND(I950*H950,2)</f>
        <v>0</v>
      </c>
      <c r="BL950" s="18" t="s">
        <v>260</v>
      </c>
      <c r="BM950" s="191" t="s">
        <v>1565</v>
      </c>
    </row>
    <row r="951" spans="1:65" s="2" customFormat="1" ht="21.75" customHeight="1">
      <c r="A951" s="35"/>
      <c r="B951" s="36"/>
      <c r="C951" s="232" t="s">
        <v>1566</v>
      </c>
      <c r="D951" s="232" t="s">
        <v>315</v>
      </c>
      <c r="E951" s="233" t="s">
        <v>1567</v>
      </c>
      <c r="F951" s="234" t="s">
        <v>1568</v>
      </c>
      <c r="G951" s="235" t="s">
        <v>189</v>
      </c>
      <c r="H951" s="236">
        <v>1</v>
      </c>
      <c r="I951" s="237"/>
      <c r="J951" s="238">
        <f>ROUND(I951*H951,2)</f>
        <v>0</v>
      </c>
      <c r="K951" s="234" t="s">
        <v>19</v>
      </c>
      <c r="L951" s="239"/>
      <c r="M951" s="240" t="s">
        <v>19</v>
      </c>
      <c r="N951" s="241" t="s">
        <v>43</v>
      </c>
      <c r="O951" s="65"/>
      <c r="P951" s="189">
        <f>O951*H951</f>
        <v>0</v>
      </c>
      <c r="Q951" s="189">
        <v>2.4E-2</v>
      </c>
      <c r="R951" s="189">
        <f>Q951*H951</f>
        <v>2.4E-2</v>
      </c>
      <c r="S951" s="189">
        <v>0</v>
      </c>
      <c r="T951" s="190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191" t="s">
        <v>362</v>
      </c>
      <c r="AT951" s="191" t="s">
        <v>315</v>
      </c>
      <c r="AU951" s="191" t="s">
        <v>82</v>
      </c>
      <c r="AY951" s="18" t="s">
        <v>171</v>
      </c>
      <c r="BE951" s="192">
        <f>IF(N951="základní",J951,0)</f>
        <v>0</v>
      </c>
      <c r="BF951" s="192">
        <f>IF(N951="snížená",J951,0)</f>
        <v>0</v>
      </c>
      <c r="BG951" s="192">
        <f>IF(N951="zákl. přenesená",J951,0)</f>
        <v>0</v>
      </c>
      <c r="BH951" s="192">
        <f>IF(N951="sníž. přenesená",J951,0)</f>
        <v>0</v>
      </c>
      <c r="BI951" s="192">
        <f>IF(N951="nulová",J951,0)</f>
        <v>0</v>
      </c>
      <c r="BJ951" s="18" t="s">
        <v>80</v>
      </c>
      <c r="BK951" s="192">
        <f>ROUND(I951*H951,2)</f>
        <v>0</v>
      </c>
      <c r="BL951" s="18" t="s">
        <v>260</v>
      </c>
      <c r="BM951" s="191" t="s">
        <v>1569</v>
      </c>
    </row>
    <row r="952" spans="1:65" s="2" customFormat="1" ht="16.5" customHeight="1">
      <c r="A952" s="35"/>
      <c r="B952" s="36"/>
      <c r="C952" s="232" t="s">
        <v>1570</v>
      </c>
      <c r="D952" s="232" t="s">
        <v>315</v>
      </c>
      <c r="E952" s="233" t="s">
        <v>1571</v>
      </c>
      <c r="F952" s="234" t="s">
        <v>1572</v>
      </c>
      <c r="G952" s="235" t="s">
        <v>189</v>
      </c>
      <c r="H952" s="236">
        <v>3</v>
      </c>
      <c r="I952" s="237"/>
      <c r="J952" s="238">
        <f>ROUND(I952*H952,2)</f>
        <v>0</v>
      </c>
      <c r="K952" s="234" t="s">
        <v>19</v>
      </c>
      <c r="L952" s="239"/>
      <c r="M952" s="240" t="s">
        <v>19</v>
      </c>
      <c r="N952" s="241" t="s">
        <v>43</v>
      </c>
      <c r="O952" s="65"/>
      <c r="P952" s="189">
        <f>O952*H952</f>
        <v>0</v>
      </c>
      <c r="Q952" s="189">
        <v>6.0000000000000001E-3</v>
      </c>
      <c r="R952" s="189">
        <f>Q952*H952</f>
        <v>1.8000000000000002E-2</v>
      </c>
      <c r="S952" s="189">
        <v>0</v>
      </c>
      <c r="T952" s="190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191" t="s">
        <v>362</v>
      </c>
      <c r="AT952" s="191" t="s">
        <v>315</v>
      </c>
      <c r="AU952" s="191" t="s">
        <v>82</v>
      </c>
      <c r="AY952" s="18" t="s">
        <v>171</v>
      </c>
      <c r="BE952" s="192">
        <f>IF(N952="základní",J952,0)</f>
        <v>0</v>
      </c>
      <c r="BF952" s="192">
        <f>IF(N952="snížená",J952,0)</f>
        <v>0</v>
      </c>
      <c r="BG952" s="192">
        <f>IF(N952="zákl. přenesená",J952,0)</f>
        <v>0</v>
      </c>
      <c r="BH952" s="192">
        <f>IF(N952="sníž. přenesená",J952,0)</f>
        <v>0</v>
      </c>
      <c r="BI952" s="192">
        <f>IF(N952="nulová",J952,0)</f>
        <v>0</v>
      </c>
      <c r="BJ952" s="18" t="s">
        <v>80</v>
      </c>
      <c r="BK952" s="192">
        <f>ROUND(I952*H952,2)</f>
        <v>0</v>
      </c>
      <c r="BL952" s="18" t="s">
        <v>260</v>
      </c>
      <c r="BM952" s="191" t="s">
        <v>1573</v>
      </c>
    </row>
    <row r="953" spans="1:65" s="2" customFormat="1" ht="16.5" customHeight="1">
      <c r="A953" s="35"/>
      <c r="B953" s="36"/>
      <c r="C953" s="232" t="s">
        <v>1574</v>
      </c>
      <c r="D953" s="232" t="s">
        <v>315</v>
      </c>
      <c r="E953" s="233" t="s">
        <v>1575</v>
      </c>
      <c r="F953" s="234" t="s">
        <v>1576</v>
      </c>
      <c r="G953" s="235" t="s">
        <v>189</v>
      </c>
      <c r="H953" s="236">
        <v>1</v>
      </c>
      <c r="I953" s="237"/>
      <c r="J953" s="238">
        <f>ROUND(I953*H953,2)</f>
        <v>0</v>
      </c>
      <c r="K953" s="234" t="s">
        <v>19</v>
      </c>
      <c r="L953" s="239"/>
      <c r="M953" s="240" t="s">
        <v>19</v>
      </c>
      <c r="N953" s="241" t="s">
        <v>43</v>
      </c>
      <c r="O953" s="65"/>
      <c r="P953" s="189">
        <f>O953*H953</f>
        <v>0</v>
      </c>
      <c r="Q953" s="189">
        <v>0</v>
      </c>
      <c r="R953" s="189">
        <f>Q953*H953</f>
        <v>0</v>
      </c>
      <c r="S953" s="189">
        <v>0</v>
      </c>
      <c r="T953" s="190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191" t="s">
        <v>362</v>
      </c>
      <c r="AT953" s="191" t="s">
        <v>315</v>
      </c>
      <c r="AU953" s="191" t="s">
        <v>82</v>
      </c>
      <c r="AY953" s="18" t="s">
        <v>171</v>
      </c>
      <c r="BE953" s="192">
        <f>IF(N953="základní",J953,0)</f>
        <v>0</v>
      </c>
      <c r="BF953" s="192">
        <f>IF(N953="snížená",J953,0)</f>
        <v>0</v>
      </c>
      <c r="BG953" s="192">
        <f>IF(N953="zákl. přenesená",J953,0)</f>
        <v>0</v>
      </c>
      <c r="BH953" s="192">
        <f>IF(N953="sníž. přenesená",J953,0)</f>
        <v>0</v>
      </c>
      <c r="BI953" s="192">
        <f>IF(N953="nulová",J953,0)</f>
        <v>0</v>
      </c>
      <c r="BJ953" s="18" t="s">
        <v>80</v>
      </c>
      <c r="BK953" s="192">
        <f>ROUND(I953*H953,2)</f>
        <v>0</v>
      </c>
      <c r="BL953" s="18" t="s">
        <v>260</v>
      </c>
      <c r="BM953" s="191" t="s">
        <v>1577</v>
      </c>
    </row>
    <row r="954" spans="1:65" s="2" customFormat="1" ht="37.799999999999997" customHeight="1">
      <c r="A954" s="35"/>
      <c r="B954" s="36"/>
      <c r="C954" s="180" t="s">
        <v>1578</v>
      </c>
      <c r="D954" s="180" t="s">
        <v>173</v>
      </c>
      <c r="E954" s="181" t="s">
        <v>1579</v>
      </c>
      <c r="F954" s="182" t="s">
        <v>1580</v>
      </c>
      <c r="G954" s="183" t="s">
        <v>189</v>
      </c>
      <c r="H954" s="184">
        <v>6</v>
      </c>
      <c r="I954" s="185"/>
      <c r="J954" s="186">
        <f>ROUND(I954*H954,2)</f>
        <v>0</v>
      </c>
      <c r="K954" s="182" t="s">
        <v>190</v>
      </c>
      <c r="L954" s="40"/>
      <c r="M954" s="187" t="s">
        <v>19</v>
      </c>
      <c r="N954" s="188" t="s">
        <v>43</v>
      </c>
      <c r="O954" s="65"/>
      <c r="P954" s="189">
        <f>O954*H954</f>
        <v>0</v>
      </c>
      <c r="Q954" s="189">
        <v>4.4999999999999999E-4</v>
      </c>
      <c r="R954" s="189">
        <f>Q954*H954</f>
        <v>2.7000000000000001E-3</v>
      </c>
      <c r="S954" s="189">
        <v>0</v>
      </c>
      <c r="T954" s="190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191" t="s">
        <v>260</v>
      </c>
      <c r="AT954" s="191" t="s">
        <v>173</v>
      </c>
      <c r="AU954" s="191" t="s">
        <v>82</v>
      </c>
      <c r="AY954" s="18" t="s">
        <v>171</v>
      </c>
      <c r="BE954" s="192">
        <f>IF(N954="základní",J954,0)</f>
        <v>0</v>
      </c>
      <c r="BF954" s="192">
        <f>IF(N954="snížená",J954,0)</f>
        <v>0</v>
      </c>
      <c r="BG954" s="192">
        <f>IF(N954="zákl. přenesená",J954,0)</f>
        <v>0</v>
      </c>
      <c r="BH954" s="192">
        <f>IF(N954="sníž. přenesená",J954,0)</f>
        <v>0</v>
      </c>
      <c r="BI954" s="192">
        <f>IF(N954="nulová",J954,0)</f>
        <v>0</v>
      </c>
      <c r="BJ954" s="18" t="s">
        <v>80</v>
      </c>
      <c r="BK954" s="192">
        <f>ROUND(I954*H954,2)</f>
        <v>0</v>
      </c>
      <c r="BL954" s="18" t="s">
        <v>260</v>
      </c>
      <c r="BM954" s="191" t="s">
        <v>1581</v>
      </c>
    </row>
    <row r="955" spans="1:65" s="2" customFormat="1" ht="10.199999999999999">
      <c r="A955" s="35"/>
      <c r="B955" s="36"/>
      <c r="C955" s="37"/>
      <c r="D955" s="193" t="s">
        <v>192</v>
      </c>
      <c r="E955" s="37"/>
      <c r="F955" s="194" t="s">
        <v>1582</v>
      </c>
      <c r="G955" s="37"/>
      <c r="H955" s="37"/>
      <c r="I955" s="195"/>
      <c r="J955" s="37"/>
      <c r="K955" s="37"/>
      <c r="L955" s="40"/>
      <c r="M955" s="196"/>
      <c r="N955" s="197"/>
      <c r="O955" s="65"/>
      <c r="P955" s="65"/>
      <c r="Q955" s="65"/>
      <c r="R955" s="65"/>
      <c r="S955" s="65"/>
      <c r="T955" s="66"/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T955" s="18" t="s">
        <v>192</v>
      </c>
      <c r="AU955" s="18" t="s">
        <v>82</v>
      </c>
    </row>
    <row r="956" spans="1:65" s="2" customFormat="1" ht="37.799999999999997" customHeight="1">
      <c r="A956" s="35"/>
      <c r="B956" s="36"/>
      <c r="C956" s="180" t="s">
        <v>1583</v>
      </c>
      <c r="D956" s="180" t="s">
        <v>173</v>
      </c>
      <c r="E956" s="181" t="s">
        <v>1584</v>
      </c>
      <c r="F956" s="182" t="s">
        <v>1585</v>
      </c>
      <c r="G956" s="183" t="s">
        <v>189</v>
      </c>
      <c r="H956" s="184">
        <v>3</v>
      </c>
      <c r="I956" s="185"/>
      <c r="J956" s="186">
        <f>ROUND(I956*H956,2)</f>
        <v>0</v>
      </c>
      <c r="K956" s="182" t="s">
        <v>190</v>
      </c>
      <c r="L956" s="40"/>
      <c r="M956" s="187" t="s">
        <v>19</v>
      </c>
      <c r="N956" s="188" t="s">
        <v>43</v>
      </c>
      <c r="O956" s="65"/>
      <c r="P956" s="189">
        <f>O956*H956</f>
        <v>0</v>
      </c>
      <c r="Q956" s="189">
        <v>4.6000000000000001E-4</v>
      </c>
      <c r="R956" s="189">
        <f>Q956*H956</f>
        <v>1.3800000000000002E-3</v>
      </c>
      <c r="S956" s="189">
        <v>0</v>
      </c>
      <c r="T956" s="190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191" t="s">
        <v>260</v>
      </c>
      <c r="AT956" s="191" t="s">
        <v>173</v>
      </c>
      <c r="AU956" s="191" t="s">
        <v>82</v>
      </c>
      <c r="AY956" s="18" t="s">
        <v>171</v>
      </c>
      <c r="BE956" s="192">
        <f>IF(N956="základní",J956,0)</f>
        <v>0</v>
      </c>
      <c r="BF956" s="192">
        <f>IF(N956="snížená",J956,0)</f>
        <v>0</v>
      </c>
      <c r="BG956" s="192">
        <f>IF(N956="zákl. přenesená",J956,0)</f>
        <v>0</v>
      </c>
      <c r="BH956" s="192">
        <f>IF(N956="sníž. přenesená",J956,0)</f>
        <v>0</v>
      </c>
      <c r="BI956" s="192">
        <f>IF(N956="nulová",J956,0)</f>
        <v>0</v>
      </c>
      <c r="BJ956" s="18" t="s">
        <v>80</v>
      </c>
      <c r="BK956" s="192">
        <f>ROUND(I956*H956,2)</f>
        <v>0</v>
      </c>
      <c r="BL956" s="18" t="s">
        <v>260</v>
      </c>
      <c r="BM956" s="191" t="s">
        <v>1586</v>
      </c>
    </row>
    <row r="957" spans="1:65" s="2" customFormat="1" ht="10.199999999999999">
      <c r="A957" s="35"/>
      <c r="B957" s="36"/>
      <c r="C957" s="37"/>
      <c r="D957" s="193" t="s">
        <v>192</v>
      </c>
      <c r="E957" s="37"/>
      <c r="F957" s="194" t="s">
        <v>1587</v>
      </c>
      <c r="G957" s="37"/>
      <c r="H957" s="37"/>
      <c r="I957" s="195"/>
      <c r="J957" s="37"/>
      <c r="K957" s="37"/>
      <c r="L957" s="40"/>
      <c r="M957" s="196"/>
      <c r="N957" s="197"/>
      <c r="O957" s="65"/>
      <c r="P957" s="65"/>
      <c r="Q957" s="65"/>
      <c r="R957" s="65"/>
      <c r="S957" s="65"/>
      <c r="T957" s="66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192</v>
      </c>
      <c r="AU957" s="18" t="s">
        <v>82</v>
      </c>
    </row>
    <row r="958" spans="1:65" s="2" customFormat="1" ht="37.799999999999997" customHeight="1">
      <c r="A958" s="35"/>
      <c r="B958" s="36"/>
      <c r="C958" s="232" t="s">
        <v>1588</v>
      </c>
      <c r="D958" s="232" t="s">
        <v>315</v>
      </c>
      <c r="E958" s="233" t="s">
        <v>1589</v>
      </c>
      <c r="F958" s="234" t="s">
        <v>1590</v>
      </c>
      <c r="G958" s="235" t="s">
        <v>189</v>
      </c>
      <c r="H958" s="236">
        <v>6</v>
      </c>
      <c r="I958" s="237"/>
      <c r="J958" s="238">
        <f>ROUND(I958*H958,2)</f>
        <v>0</v>
      </c>
      <c r="K958" s="234" t="s">
        <v>190</v>
      </c>
      <c r="L958" s="239"/>
      <c r="M958" s="240" t="s">
        <v>19</v>
      </c>
      <c r="N958" s="241" t="s">
        <v>43</v>
      </c>
      <c r="O958" s="65"/>
      <c r="P958" s="189">
        <f>O958*H958</f>
        <v>0</v>
      </c>
      <c r="Q958" s="189">
        <v>1.6E-2</v>
      </c>
      <c r="R958" s="189">
        <f>Q958*H958</f>
        <v>9.6000000000000002E-2</v>
      </c>
      <c r="S958" s="189">
        <v>0</v>
      </c>
      <c r="T958" s="190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191" t="s">
        <v>362</v>
      </c>
      <c r="AT958" s="191" t="s">
        <v>315</v>
      </c>
      <c r="AU958" s="191" t="s">
        <v>82</v>
      </c>
      <c r="AY958" s="18" t="s">
        <v>171</v>
      </c>
      <c r="BE958" s="192">
        <f>IF(N958="základní",J958,0)</f>
        <v>0</v>
      </c>
      <c r="BF958" s="192">
        <f>IF(N958="snížená",J958,0)</f>
        <v>0</v>
      </c>
      <c r="BG958" s="192">
        <f>IF(N958="zákl. přenesená",J958,0)</f>
        <v>0</v>
      </c>
      <c r="BH958" s="192">
        <f>IF(N958="sníž. přenesená",J958,0)</f>
        <v>0</v>
      </c>
      <c r="BI958" s="192">
        <f>IF(N958="nulová",J958,0)</f>
        <v>0</v>
      </c>
      <c r="BJ958" s="18" t="s">
        <v>80</v>
      </c>
      <c r="BK958" s="192">
        <f>ROUND(I958*H958,2)</f>
        <v>0</v>
      </c>
      <c r="BL958" s="18" t="s">
        <v>260</v>
      </c>
      <c r="BM958" s="191" t="s">
        <v>1591</v>
      </c>
    </row>
    <row r="959" spans="1:65" s="2" customFormat="1" ht="37.799999999999997" customHeight="1">
      <c r="A959" s="35"/>
      <c r="B959" s="36"/>
      <c r="C959" s="232" t="s">
        <v>1592</v>
      </c>
      <c r="D959" s="232" t="s">
        <v>315</v>
      </c>
      <c r="E959" s="233" t="s">
        <v>1593</v>
      </c>
      <c r="F959" s="234" t="s">
        <v>1594</v>
      </c>
      <c r="G959" s="235" t="s">
        <v>189</v>
      </c>
      <c r="H959" s="236">
        <v>3</v>
      </c>
      <c r="I959" s="237"/>
      <c r="J959" s="238">
        <f>ROUND(I959*H959,2)</f>
        <v>0</v>
      </c>
      <c r="K959" s="234" t="s">
        <v>190</v>
      </c>
      <c r="L959" s="239"/>
      <c r="M959" s="240" t="s">
        <v>19</v>
      </c>
      <c r="N959" s="241" t="s">
        <v>43</v>
      </c>
      <c r="O959" s="65"/>
      <c r="P959" s="189">
        <f>O959*H959</f>
        <v>0</v>
      </c>
      <c r="Q959" s="189">
        <v>2.5999999999999999E-2</v>
      </c>
      <c r="R959" s="189">
        <f>Q959*H959</f>
        <v>7.8E-2</v>
      </c>
      <c r="S959" s="189">
        <v>0</v>
      </c>
      <c r="T959" s="190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191" t="s">
        <v>362</v>
      </c>
      <c r="AT959" s="191" t="s">
        <v>315</v>
      </c>
      <c r="AU959" s="191" t="s">
        <v>82</v>
      </c>
      <c r="AY959" s="18" t="s">
        <v>171</v>
      </c>
      <c r="BE959" s="192">
        <f>IF(N959="základní",J959,0)</f>
        <v>0</v>
      </c>
      <c r="BF959" s="192">
        <f>IF(N959="snížená",J959,0)</f>
        <v>0</v>
      </c>
      <c r="BG959" s="192">
        <f>IF(N959="zákl. přenesená",J959,0)</f>
        <v>0</v>
      </c>
      <c r="BH959" s="192">
        <f>IF(N959="sníž. přenesená",J959,0)</f>
        <v>0</v>
      </c>
      <c r="BI959" s="192">
        <f>IF(N959="nulová",J959,0)</f>
        <v>0</v>
      </c>
      <c r="BJ959" s="18" t="s">
        <v>80</v>
      </c>
      <c r="BK959" s="192">
        <f>ROUND(I959*H959,2)</f>
        <v>0</v>
      </c>
      <c r="BL959" s="18" t="s">
        <v>260</v>
      </c>
      <c r="BM959" s="191" t="s">
        <v>1595</v>
      </c>
    </row>
    <row r="960" spans="1:65" s="2" customFormat="1" ht="16.5" customHeight="1">
      <c r="A960" s="35"/>
      <c r="B960" s="36"/>
      <c r="C960" s="180" t="s">
        <v>1596</v>
      </c>
      <c r="D960" s="180" t="s">
        <v>173</v>
      </c>
      <c r="E960" s="181" t="s">
        <v>1597</v>
      </c>
      <c r="F960" s="182" t="s">
        <v>1598</v>
      </c>
      <c r="G960" s="183" t="s">
        <v>376</v>
      </c>
      <c r="H960" s="184">
        <v>14.8</v>
      </c>
      <c r="I960" s="185"/>
      <c r="J960" s="186">
        <f>ROUND(I960*H960,2)</f>
        <v>0</v>
      </c>
      <c r="K960" s="182" t="s">
        <v>19</v>
      </c>
      <c r="L960" s="40"/>
      <c r="M960" s="187" t="s">
        <v>19</v>
      </c>
      <c r="N960" s="188" t="s">
        <v>43</v>
      </c>
      <c r="O960" s="65"/>
      <c r="P960" s="189">
        <f>O960*H960</f>
        <v>0</v>
      </c>
      <c r="Q960" s="189">
        <v>0</v>
      </c>
      <c r="R960" s="189">
        <f>Q960*H960</f>
        <v>0</v>
      </c>
      <c r="S960" s="189">
        <v>0</v>
      </c>
      <c r="T960" s="190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191" t="s">
        <v>260</v>
      </c>
      <c r="AT960" s="191" t="s">
        <v>173</v>
      </c>
      <c r="AU960" s="191" t="s">
        <v>82</v>
      </c>
      <c r="AY960" s="18" t="s">
        <v>171</v>
      </c>
      <c r="BE960" s="192">
        <f>IF(N960="základní",J960,0)</f>
        <v>0</v>
      </c>
      <c r="BF960" s="192">
        <f>IF(N960="snížená",J960,0)</f>
        <v>0</v>
      </c>
      <c r="BG960" s="192">
        <f>IF(N960="zákl. přenesená",J960,0)</f>
        <v>0</v>
      </c>
      <c r="BH960" s="192">
        <f>IF(N960="sníž. přenesená",J960,0)</f>
        <v>0</v>
      </c>
      <c r="BI960" s="192">
        <f>IF(N960="nulová",J960,0)</f>
        <v>0</v>
      </c>
      <c r="BJ960" s="18" t="s">
        <v>80</v>
      </c>
      <c r="BK960" s="192">
        <f>ROUND(I960*H960,2)</f>
        <v>0</v>
      </c>
      <c r="BL960" s="18" t="s">
        <v>260</v>
      </c>
      <c r="BM960" s="191" t="s">
        <v>1599</v>
      </c>
    </row>
    <row r="961" spans="1:65" s="14" customFormat="1" ht="10.199999999999999">
      <c r="B961" s="209"/>
      <c r="C961" s="210"/>
      <c r="D961" s="200" t="s">
        <v>205</v>
      </c>
      <c r="E961" s="211" t="s">
        <v>19</v>
      </c>
      <c r="F961" s="212" t="s">
        <v>1440</v>
      </c>
      <c r="G961" s="210"/>
      <c r="H961" s="213">
        <v>14.8</v>
      </c>
      <c r="I961" s="214"/>
      <c r="J961" s="210"/>
      <c r="K961" s="210"/>
      <c r="L961" s="215"/>
      <c r="M961" s="216"/>
      <c r="N961" s="217"/>
      <c r="O961" s="217"/>
      <c r="P961" s="217"/>
      <c r="Q961" s="217"/>
      <c r="R961" s="217"/>
      <c r="S961" s="217"/>
      <c r="T961" s="218"/>
      <c r="AT961" s="219" t="s">
        <v>205</v>
      </c>
      <c r="AU961" s="219" t="s">
        <v>82</v>
      </c>
      <c r="AV961" s="14" t="s">
        <v>82</v>
      </c>
      <c r="AW961" s="14" t="s">
        <v>33</v>
      </c>
      <c r="AX961" s="14" t="s">
        <v>72</v>
      </c>
      <c r="AY961" s="219" t="s">
        <v>171</v>
      </c>
    </row>
    <row r="962" spans="1:65" s="15" customFormat="1" ht="10.199999999999999">
      <c r="B962" s="220"/>
      <c r="C962" s="221"/>
      <c r="D962" s="200" t="s">
        <v>205</v>
      </c>
      <c r="E962" s="222" t="s">
        <v>19</v>
      </c>
      <c r="F962" s="223" t="s">
        <v>208</v>
      </c>
      <c r="G962" s="221"/>
      <c r="H962" s="224">
        <v>14.8</v>
      </c>
      <c r="I962" s="225"/>
      <c r="J962" s="221"/>
      <c r="K962" s="221"/>
      <c r="L962" s="226"/>
      <c r="M962" s="227"/>
      <c r="N962" s="228"/>
      <c r="O962" s="228"/>
      <c r="P962" s="228"/>
      <c r="Q962" s="228"/>
      <c r="R962" s="228"/>
      <c r="S962" s="228"/>
      <c r="T962" s="229"/>
      <c r="AT962" s="230" t="s">
        <v>205</v>
      </c>
      <c r="AU962" s="230" t="s">
        <v>82</v>
      </c>
      <c r="AV962" s="15" t="s">
        <v>177</v>
      </c>
      <c r="AW962" s="15" t="s">
        <v>33</v>
      </c>
      <c r="AX962" s="15" t="s">
        <v>80</v>
      </c>
      <c r="AY962" s="230" t="s">
        <v>171</v>
      </c>
    </row>
    <row r="963" spans="1:65" s="2" customFormat="1" ht="16.5" customHeight="1">
      <c r="A963" s="35"/>
      <c r="B963" s="36"/>
      <c r="C963" s="232" t="s">
        <v>1600</v>
      </c>
      <c r="D963" s="232" t="s">
        <v>315</v>
      </c>
      <c r="E963" s="233" t="s">
        <v>1601</v>
      </c>
      <c r="F963" s="234" t="s">
        <v>1602</v>
      </c>
      <c r="G963" s="235" t="s">
        <v>376</v>
      </c>
      <c r="H963" s="236">
        <v>14.8</v>
      </c>
      <c r="I963" s="237"/>
      <c r="J963" s="238">
        <f>ROUND(I963*H963,2)</f>
        <v>0</v>
      </c>
      <c r="K963" s="234" t="s">
        <v>19</v>
      </c>
      <c r="L963" s="239"/>
      <c r="M963" s="240" t="s">
        <v>19</v>
      </c>
      <c r="N963" s="241" t="s">
        <v>43</v>
      </c>
      <c r="O963" s="65"/>
      <c r="P963" s="189">
        <f>O963*H963</f>
        <v>0</v>
      </c>
      <c r="Q963" s="189">
        <v>4.60526315789474E-4</v>
      </c>
      <c r="R963" s="189">
        <f>Q963*H963</f>
        <v>6.8157894736842152E-3</v>
      </c>
      <c r="S963" s="189">
        <v>0</v>
      </c>
      <c r="T963" s="190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191" t="s">
        <v>362</v>
      </c>
      <c r="AT963" s="191" t="s">
        <v>315</v>
      </c>
      <c r="AU963" s="191" t="s">
        <v>82</v>
      </c>
      <c r="AY963" s="18" t="s">
        <v>171</v>
      </c>
      <c r="BE963" s="192">
        <f>IF(N963="základní",J963,0)</f>
        <v>0</v>
      </c>
      <c r="BF963" s="192">
        <f>IF(N963="snížená",J963,0)</f>
        <v>0</v>
      </c>
      <c r="BG963" s="192">
        <f>IF(N963="zákl. přenesená",J963,0)</f>
        <v>0</v>
      </c>
      <c r="BH963" s="192">
        <f>IF(N963="sníž. přenesená",J963,0)</f>
        <v>0</v>
      </c>
      <c r="BI963" s="192">
        <f>IF(N963="nulová",J963,0)</f>
        <v>0</v>
      </c>
      <c r="BJ963" s="18" t="s">
        <v>80</v>
      </c>
      <c r="BK963" s="192">
        <f>ROUND(I963*H963,2)</f>
        <v>0</v>
      </c>
      <c r="BL963" s="18" t="s">
        <v>260</v>
      </c>
      <c r="BM963" s="191" t="s">
        <v>1603</v>
      </c>
    </row>
    <row r="964" spans="1:65" s="2" customFormat="1" ht="24.15" customHeight="1">
      <c r="A964" s="35"/>
      <c r="B964" s="36"/>
      <c r="C964" s="232" t="s">
        <v>1604</v>
      </c>
      <c r="D964" s="232" t="s">
        <v>315</v>
      </c>
      <c r="E964" s="233" t="s">
        <v>1605</v>
      </c>
      <c r="F964" s="234" t="s">
        <v>1606</v>
      </c>
      <c r="G964" s="235" t="s">
        <v>189</v>
      </c>
      <c r="H964" s="236">
        <v>20</v>
      </c>
      <c r="I964" s="237"/>
      <c r="J964" s="238">
        <f>ROUND(I964*H964,2)</f>
        <v>0</v>
      </c>
      <c r="K964" s="234" t="s">
        <v>190</v>
      </c>
      <c r="L964" s="239"/>
      <c r="M964" s="240" t="s">
        <v>19</v>
      </c>
      <c r="N964" s="241" t="s">
        <v>43</v>
      </c>
      <c r="O964" s="65"/>
      <c r="P964" s="189">
        <f>O964*H964</f>
        <v>0</v>
      </c>
      <c r="Q964" s="189">
        <v>6.0000000000000002E-5</v>
      </c>
      <c r="R964" s="189">
        <f>Q964*H964</f>
        <v>1.2000000000000001E-3</v>
      </c>
      <c r="S964" s="189">
        <v>0</v>
      </c>
      <c r="T964" s="190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191" t="s">
        <v>362</v>
      </c>
      <c r="AT964" s="191" t="s">
        <v>315</v>
      </c>
      <c r="AU964" s="191" t="s">
        <v>82</v>
      </c>
      <c r="AY964" s="18" t="s">
        <v>171</v>
      </c>
      <c r="BE964" s="192">
        <f>IF(N964="základní",J964,0)</f>
        <v>0</v>
      </c>
      <c r="BF964" s="192">
        <f>IF(N964="snížená",J964,0)</f>
        <v>0</v>
      </c>
      <c r="BG964" s="192">
        <f>IF(N964="zákl. přenesená",J964,0)</f>
        <v>0</v>
      </c>
      <c r="BH964" s="192">
        <f>IF(N964="sníž. přenesená",J964,0)</f>
        <v>0</v>
      </c>
      <c r="BI964" s="192">
        <f>IF(N964="nulová",J964,0)</f>
        <v>0</v>
      </c>
      <c r="BJ964" s="18" t="s">
        <v>80</v>
      </c>
      <c r="BK964" s="192">
        <f>ROUND(I964*H964,2)</f>
        <v>0</v>
      </c>
      <c r="BL964" s="18" t="s">
        <v>260</v>
      </c>
      <c r="BM964" s="191" t="s">
        <v>1607</v>
      </c>
    </row>
    <row r="965" spans="1:65" s="14" customFormat="1" ht="10.199999999999999">
      <c r="B965" s="209"/>
      <c r="C965" s="210"/>
      <c r="D965" s="200" t="s">
        <v>205</v>
      </c>
      <c r="E965" s="211" t="s">
        <v>19</v>
      </c>
      <c r="F965" s="212" t="s">
        <v>1608</v>
      </c>
      <c r="G965" s="210"/>
      <c r="H965" s="213">
        <v>20</v>
      </c>
      <c r="I965" s="214"/>
      <c r="J965" s="210"/>
      <c r="K965" s="210"/>
      <c r="L965" s="215"/>
      <c r="M965" s="216"/>
      <c r="N965" s="217"/>
      <c r="O965" s="217"/>
      <c r="P965" s="217"/>
      <c r="Q965" s="217"/>
      <c r="R965" s="217"/>
      <c r="S965" s="217"/>
      <c r="T965" s="218"/>
      <c r="AT965" s="219" t="s">
        <v>205</v>
      </c>
      <c r="AU965" s="219" t="s">
        <v>82</v>
      </c>
      <c r="AV965" s="14" t="s">
        <v>82</v>
      </c>
      <c r="AW965" s="14" t="s">
        <v>33</v>
      </c>
      <c r="AX965" s="14" t="s">
        <v>72</v>
      </c>
      <c r="AY965" s="219" t="s">
        <v>171</v>
      </c>
    </row>
    <row r="966" spans="1:65" s="15" customFormat="1" ht="10.199999999999999">
      <c r="B966" s="220"/>
      <c r="C966" s="221"/>
      <c r="D966" s="200" t="s">
        <v>205</v>
      </c>
      <c r="E966" s="222" t="s">
        <v>19</v>
      </c>
      <c r="F966" s="223" t="s">
        <v>208</v>
      </c>
      <c r="G966" s="221"/>
      <c r="H966" s="224">
        <v>20</v>
      </c>
      <c r="I966" s="225"/>
      <c r="J966" s="221"/>
      <c r="K966" s="221"/>
      <c r="L966" s="226"/>
      <c r="M966" s="227"/>
      <c r="N966" s="228"/>
      <c r="O966" s="228"/>
      <c r="P966" s="228"/>
      <c r="Q966" s="228"/>
      <c r="R966" s="228"/>
      <c r="S966" s="228"/>
      <c r="T966" s="229"/>
      <c r="AT966" s="230" t="s">
        <v>205</v>
      </c>
      <c r="AU966" s="230" t="s">
        <v>82</v>
      </c>
      <c r="AV966" s="15" t="s">
        <v>177</v>
      </c>
      <c r="AW966" s="15" t="s">
        <v>33</v>
      </c>
      <c r="AX966" s="15" t="s">
        <v>80</v>
      </c>
      <c r="AY966" s="230" t="s">
        <v>171</v>
      </c>
    </row>
    <row r="967" spans="1:65" s="2" customFormat="1" ht="44.25" customHeight="1">
      <c r="A967" s="35"/>
      <c r="B967" s="36"/>
      <c r="C967" s="180" t="s">
        <v>1609</v>
      </c>
      <c r="D967" s="180" t="s">
        <v>173</v>
      </c>
      <c r="E967" s="181" t="s">
        <v>1610</v>
      </c>
      <c r="F967" s="182" t="s">
        <v>1611</v>
      </c>
      <c r="G967" s="183" t="s">
        <v>860</v>
      </c>
      <c r="H967" s="242"/>
      <c r="I967" s="185"/>
      <c r="J967" s="186">
        <f>ROUND(I967*H967,2)</f>
        <v>0</v>
      </c>
      <c r="K967" s="182" t="s">
        <v>190</v>
      </c>
      <c r="L967" s="40"/>
      <c r="M967" s="187" t="s">
        <v>19</v>
      </c>
      <c r="N967" s="188" t="s">
        <v>43</v>
      </c>
      <c r="O967" s="65"/>
      <c r="P967" s="189">
        <f>O967*H967</f>
        <v>0</v>
      </c>
      <c r="Q967" s="189">
        <v>0</v>
      </c>
      <c r="R967" s="189">
        <f>Q967*H967</f>
        <v>0</v>
      </c>
      <c r="S967" s="189">
        <v>0</v>
      </c>
      <c r="T967" s="190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191" t="s">
        <v>260</v>
      </c>
      <c r="AT967" s="191" t="s">
        <v>173</v>
      </c>
      <c r="AU967" s="191" t="s">
        <v>82</v>
      </c>
      <c r="AY967" s="18" t="s">
        <v>171</v>
      </c>
      <c r="BE967" s="192">
        <f>IF(N967="základní",J967,0)</f>
        <v>0</v>
      </c>
      <c r="BF967" s="192">
        <f>IF(N967="snížená",J967,0)</f>
        <v>0</v>
      </c>
      <c r="BG967" s="192">
        <f>IF(N967="zákl. přenesená",J967,0)</f>
        <v>0</v>
      </c>
      <c r="BH967" s="192">
        <f>IF(N967="sníž. přenesená",J967,0)</f>
        <v>0</v>
      </c>
      <c r="BI967" s="192">
        <f>IF(N967="nulová",J967,0)</f>
        <v>0</v>
      </c>
      <c r="BJ967" s="18" t="s">
        <v>80</v>
      </c>
      <c r="BK967" s="192">
        <f>ROUND(I967*H967,2)</f>
        <v>0</v>
      </c>
      <c r="BL967" s="18" t="s">
        <v>260</v>
      </c>
      <c r="BM967" s="191" t="s">
        <v>1612</v>
      </c>
    </row>
    <row r="968" spans="1:65" s="2" customFormat="1" ht="10.199999999999999">
      <c r="A968" s="35"/>
      <c r="B968" s="36"/>
      <c r="C968" s="37"/>
      <c r="D968" s="193" t="s">
        <v>192</v>
      </c>
      <c r="E968" s="37"/>
      <c r="F968" s="194" t="s">
        <v>1613</v>
      </c>
      <c r="G968" s="37"/>
      <c r="H968" s="37"/>
      <c r="I968" s="195"/>
      <c r="J968" s="37"/>
      <c r="K968" s="37"/>
      <c r="L968" s="40"/>
      <c r="M968" s="196"/>
      <c r="N968" s="197"/>
      <c r="O968" s="65"/>
      <c r="P968" s="65"/>
      <c r="Q968" s="65"/>
      <c r="R968" s="65"/>
      <c r="S968" s="65"/>
      <c r="T968" s="66"/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T968" s="18" t="s">
        <v>192</v>
      </c>
      <c r="AU968" s="18" t="s">
        <v>82</v>
      </c>
    </row>
    <row r="969" spans="1:65" s="12" customFormat="1" ht="22.8" customHeight="1">
      <c r="B969" s="164"/>
      <c r="C969" s="165"/>
      <c r="D969" s="166" t="s">
        <v>71</v>
      </c>
      <c r="E969" s="178" t="s">
        <v>1614</v>
      </c>
      <c r="F969" s="178" t="s">
        <v>1615</v>
      </c>
      <c r="G969" s="165"/>
      <c r="H969" s="165"/>
      <c r="I969" s="168"/>
      <c r="J969" s="179">
        <f>BK969</f>
        <v>0</v>
      </c>
      <c r="K969" s="165"/>
      <c r="L969" s="170"/>
      <c r="M969" s="171"/>
      <c r="N969" s="172"/>
      <c r="O969" s="172"/>
      <c r="P969" s="173">
        <f>SUM(P970:P983)</f>
        <v>0</v>
      </c>
      <c r="Q969" s="172"/>
      <c r="R969" s="173">
        <f>SUM(R970:R983)</f>
        <v>1.8374400000000003E-2</v>
      </c>
      <c r="S969" s="172"/>
      <c r="T969" s="174">
        <f>SUM(T970:T983)</f>
        <v>0</v>
      </c>
      <c r="AR969" s="175" t="s">
        <v>82</v>
      </c>
      <c r="AT969" s="176" t="s">
        <v>71</v>
      </c>
      <c r="AU969" s="176" t="s">
        <v>80</v>
      </c>
      <c r="AY969" s="175" t="s">
        <v>171</v>
      </c>
      <c r="BK969" s="177">
        <f>SUM(BK970:BK983)</f>
        <v>0</v>
      </c>
    </row>
    <row r="970" spans="1:65" s="2" customFormat="1" ht="16.5" customHeight="1">
      <c r="A970" s="35"/>
      <c r="B970" s="36"/>
      <c r="C970" s="180" t="s">
        <v>1616</v>
      </c>
      <c r="D970" s="180" t="s">
        <v>173</v>
      </c>
      <c r="E970" s="181" t="s">
        <v>1617</v>
      </c>
      <c r="F970" s="182" t="s">
        <v>1618</v>
      </c>
      <c r="G970" s="183" t="s">
        <v>376</v>
      </c>
      <c r="H970" s="184">
        <v>5</v>
      </c>
      <c r="I970" s="185"/>
      <c r="J970" s="186">
        <f>ROUND(I970*H970,2)</f>
        <v>0</v>
      </c>
      <c r="K970" s="182" t="s">
        <v>19</v>
      </c>
      <c r="L970" s="40"/>
      <c r="M970" s="187" t="s">
        <v>19</v>
      </c>
      <c r="N970" s="188" t="s">
        <v>43</v>
      </c>
      <c r="O970" s="65"/>
      <c r="P970" s="189">
        <f>O970*H970</f>
        <v>0</v>
      </c>
      <c r="Q970" s="189">
        <v>0</v>
      </c>
      <c r="R970" s="189">
        <f>Q970*H970</f>
        <v>0</v>
      </c>
      <c r="S970" s="189">
        <v>0</v>
      </c>
      <c r="T970" s="190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191" t="s">
        <v>260</v>
      </c>
      <c r="AT970" s="191" t="s">
        <v>173</v>
      </c>
      <c r="AU970" s="191" t="s">
        <v>82</v>
      </c>
      <c r="AY970" s="18" t="s">
        <v>171</v>
      </c>
      <c r="BE970" s="192">
        <f>IF(N970="základní",J970,0)</f>
        <v>0</v>
      </c>
      <c r="BF970" s="192">
        <f>IF(N970="snížená",J970,0)</f>
        <v>0</v>
      </c>
      <c r="BG970" s="192">
        <f>IF(N970="zákl. přenesená",J970,0)</f>
        <v>0</v>
      </c>
      <c r="BH970" s="192">
        <f>IF(N970="sníž. přenesená",J970,0)</f>
        <v>0</v>
      </c>
      <c r="BI970" s="192">
        <f>IF(N970="nulová",J970,0)</f>
        <v>0</v>
      </c>
      <c r="BJ970" s="18" t="s">
        <v>80</v>
      </c>
      <c r="BK970" s="192">
        <f>ROUND(I970*H970,2)</f>
        <v>0</v>
      </c>
      <c r="BL970" s="18" t="s">
        <v>260</v>
      </c>
      <c r="BM970" s="191" t="s">
        <v>1619</v>
      </c>
    </row>
    <row r="971" spans="1:65" s="2" customFormat="1" ht="24.15" customHeight="1">
      <c r="A971" s="35"/>
      <c r="B971" s="36"/>
      <c r="C971" s="180" t="s">
        <v>1620</v>
      </c>
      <c r="D971" s="180" t="s">
        <v>173</v>
      </c>
      <c r="E971" s="181" t="s">
        <v>1180</v>
      </c>
      <c r="F971" s="182" t="s">
        <v>1181</v>
      </c>
      <c r="G971" s="183" t="s">
        <v>414</v>
      </c>
      <c r="H971" s="184">
        <v>306.24</v>
      </c>
      <c r="I971" s="185"/>
      <c r="J971" s="186">
        <f>ROUND(I971*H971,2)</f>
        <v>0</v>
      </c>
      <c r="K971" s="182" t="s">
        <v>190</v>
      </c>
      <c r="L971" s="40"/>
      <c r="M971" s="187" t="s">
        <v>19</v>
      </c>
      <c r="N971" s="188" t="s">
        <v>43</v>
      </c>
      <c r="O971" s="65"/>
      <c r="P971" s="189">
        <f>O971*H971</f>
        <v>0</v>
      </c>
      <c r="Q971" s="189">
        <v>6.0000000000000002E-5</v>
      </c>
      <c r="R971" s="189">
        <f>Q971*H971</f>
        <v>1.8374400000000003E-2</v>
      </c>
      <c r="S971" s="189">
        <v>0</v>
      </c>
      <c r="T971" s="190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191" t="s">
        <v>260</v>
      </c>
      <c r="AT971" s="191" t="s">
        <v>173</v>
      </c>
      <c r="AU971" s="191" t="s">
        <v>82</v>
      </c>
      <c r="AY971" s="18" t="s">
        <v>171</v>
      </c>
      <c r="BE971" s="192">
        <f>IF(N971="základní",J971,0)</f>
        <v>0</v>
      </c>
      <c r="BF971" s="192">
        <f>IF(N971="snížená",J971,0)</f>
        <v>0</v>
      </c>
      <c r="BG971" s="192">
        <f>IF(N971="zákl. přenesená",J971,0)</f>
        <v>0</v>
      </c>
      <c r="BH971" s="192">
        <f>IF(N971="sníž. přenesená",J971,0)</f>
        <v>0</v>
      </c>
      <c r="BI971" s="192">
        <f>IF(N971="nulová",J971,0)</f>
        <v>0</v>
      </c>
      <c r="BJ971" s="18" t="s">
        <v>80</v>
      </c>
      <c r="BK971" s="192">
        <f>ROUND(I971*H971,2)</f>
        <v>0</v>
      </c>
      <c r="BL971" s="18" t="s">
        <v>260</v>
      </c>
      <c r="BM971" s="191" t="s">
        <v>1621</v>
      </c>
    </row>
    <row r="972" spans="1:65" s="2" customFormat="1" ht="10.199999999999999">
      <c r="A972" s="35"/>
      <c r="B972" s="36"/>
      <c r="C972" s="37"/>
      <c r="D972" s="193" t="s">
        <v>192</v>
      </c>
      <c r="E972" s="37"/>
      <c r="F972" s="194" t="s">
        <v>1183</v>
      </c>
      <c r="G972" s="37"/>
      <c r="H972" s="37"/>
      <c r="I972" s="195"/>
      <c r="J972" s="37"/>
      <c r="K972" s="37"/>
      <c r="L972" s="40"/>
      <c r="M972" s="196"/>
      <c r="N972" s="197"/>
      <c r="O972" s="65"/>
      <c r="P972" s="65"/>
      <c r="Q972" s="65"/>
      <c r="R972" s="65"/>
      <c r="S972" s="65"/>
      <c r="T972" s="66"/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T972" s="18" t="s">
        <v>192</v>
      </c>
      <c r="AU972" s="18" t="s">
        <v>82</v>
      </c>
    </row>
    <row r="973" spans="1:65" s="13" customFormat="1" ht="10.199999999999999">
      <c r="B973" s="198"/>
      <c r="C973" s="199"/>
      <c r="D973" s="200" t="s">
        <v>205</v>
      </c>
      <c r="E973" s="201" t="s">
        <v>19</v>
      </c>
      <c r="F973" s="202" t="s">
        <v>1622</v>
      </c>
      <c r="G973" s="199"/>
      <c r="H973" s="201" t="s">
        <v>19</v>
      </c>
      <c r="I973" s="203"/>
      <c r="J973" s="199"/>
      <c r="K973" s="199"/>
      <c r="L973" s="204"/>
      <c r="M973" s="205"/>
      <c r="N973" s="206"/>
      <c r="O973" s="206"/>
      <c r="P973" s="206"/>
      <c r="Q973" s="206"/>
      <c r="R973" s="206"/>
      <c r="S973" s="206"/>
      <c r="T973" s="207"/>
      <c r="AT973" s="208" t="s">
        <v>205</v>
      </c>
      <c r="AU973" s="208" t="s">
        <v>82</v>
      </c>
      <c r="AV973" s="13" t="s">
        <v>80</v>
      </c>
      <c r="AW973" s="13" t="s">
        <v>33</v>
      </c>
      <c r="AX973" s="13" t="s">
        <v>72</v>
      </c>
      <c r="AY973" s="208" t="s">
        <v>171</v>
      </c>
    </row>
    <row r="974" spans="1:65" s="13" customFormat="1" ht="10.199999999999999">
      <c r="B974" s="198"/>
      <c r="C974" s="199"/>
      <c r="D974" s="200" t="s">
        <v>205</v>
      </c>
      <c r="E974" s="201" t="s">
        <v>19</v>
      </c>
      <c r="F974" s="202" t="s">
        <v>1623</v>
      </c>
      <c r="G974" s="199"/>
      <c r="H974" s="201" t="s">
        <v>19</v>
      </c>
      <c r="I974" s="203"/>
      <c r="J974" s="199"/>
      <c r="K974" s="199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205</v>
      </c>
      <c r="AU974" s="208" t="s">
        <v>82</v>
      </c>
      <c r="AV974" s="13" t="s">
        <v>80</v>
      </c>
      <c r="AW974" s="13" t="s">
        <v>33</v>
      </c>
      <c r="AX974" s="13" t="s">
        <v>72</v>
      </c>
      <c r="AY974" s="208" t="s">
        <v>171</v>
      </c>
    </row>
    <row r="975" spans="1:65" s="14" customFormat="1" ht="10.199999999999999">
      <c r="B975" s="209"/>
      <c r="C975" s="210"/>
      <c r="D975" s="200" t="s">
        <v>205</v>
      </c>
      <c r="E975" s="211" t="s">
        <v>19</v>
      </c>
      <c r="F975" s="212" t="s">
        <v>1624</v>
      </c>
      <c r="G975" s="210"/>
      <c r="H975" s="213">
        <v>47.04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205</v>
      </c>
      <c r="AU975" s="219" t="s">
        <v>82</v>
      </c>
      <c r="AV975" s="14" t="s">
        <v>82</v>
      </c>
      <c r="AW975" s="14" t="s">
        <v>33</v>
      </c>
      <c r="AX975" s="14" t="s">
        <v>72</v>
      </c>
      <c r="AY975" s="219" t="s">
        <v>171</v>
      </c>
    </row>
    <row r="976" spans="1:65" s="13" customFormat="1" ht="10.199999999999999">
      <c r="B976" s="198"/>
      <c r="C976" s="199"/>
      <c r="D976" s="200" t="s">
        <v>205</v>
      </c>
      <c r="E976" s="201" t="s">
        <v>19</v>
      </c>
      <c r="F976" s="202" t="s">
        <v>1625</v>
      </c>
      <c r="G976" s="199"/>
      <c r="H976" s="201" t="s">
        <v>19</v>
      </c>
      <c r="I976" s="203"/>
      <c r="J976" s="199"/>
      <c r="K976" s="199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205</v>
      </c>
      <c r="AU976" s="208" t="s">
        <v>82</v>
      </c>
      <c r="AV976" s="13" t="s">
        <v>80</v>
      </c>
      <c r="AW976" s="13" t="s">
        <v>33</v>
      </c>
      <c r="AX976" s="13" t="s">
        <v>72</v>
      </c>
      <c r="AY976" s="208" t="s">
        <v>171</v>
      </c>
    </row>
    <row r="977" spans="1:65" s="14" customFormat="1" ht="10.199999999999999">
      <c r="B977" s="209"/>
      <c r="C977" s="210"/>
      <c r="D977" s="200" t="s">
        <v>205</v>
      </c>
      <c r="E977" s="211" t="s">
        <v>19</v>
      </c>
      <c r="F977" s="212" t="s">
        <v>1626</v>
      </c>
      <c r="G977" s="210"/>
      <c r="H977" s="213">
        <v>259.2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205</v>
      </c>
      <c r="AU977" s="219" t="s">
        <v>82</v>
      </c>
      <c r="AV977" s="14" t="s">
        <v>82</v>
      </c>
      <c r="AW977" s="14" t="s">
        <v>33</v>
      </c>
      <c r="AX977" s="14" t="s">
        <v>72</v>
      </c>
      <c r="AY977" s="219" t="s">
        <v>171</v>
      </c>
    </row>
    <row r="978" spans="1:65" s="15" customFormat="1" ht="10.199999999999999">
      <c r="B978" s="220"/>
      <c r="C978" s="221"/>
      <c r="D978" s="200" t="s">
        <v>205</v>
      </c>
      <c r="E978" s="222" t="s">
        <v>19</v>
      </c>
      <c r="F978" s="223" t="s">
        <v>208</v>
      </c>
      <c r="G978" s="221"/>
      <c r="H978" s="224">
        <v>306.24</v>
      </c>
      <c r="I978" s="225"/>
      <c r="J978" s="221"/>
      <c r="K978" s="221"/>
      <c r="L978" s="226"/>
      <c r="M978" s="227"/>
      <c r="N978" s="228"/>
      <c r="O978" s="228"/>
      <c r="P978" s="228"/>
      <c r="Q978" s="228"/>
      <c r="R978" s="228"/>
      <c r="S978" s="228"/>
      <c r="T978" s="229"/>
      <c r="AT978" s="230" t="s">
        <v>205</v>
      </c>
      <c r="AU978" s="230" t="s">
        <v>82</v>
      </c>
      <c r="AV978" s="15" t="s">
        <v>177</v>
      </c>
      <c r="AW978" s="15" t="s">
        <v>33</v>
      </c>
      <c r="AX978" s="15" t="s">
        <v>80</v>
      </c>
      <c r="AY978" s="230" t="s">
        <v>171</v>
      </c>
    </row>
    <row r="979" spans="1:65" s="2" customFormat="1" ht="37.799999999999997" customHeight="1">
      <c r="A979" s="35"/>
      <c r="B979" s="36"/>
      <c r="C979" s="232" t="s">
        <v>1627</v>
      </c>
      <c r="D979" s="232" t="s">
        <v>315</v>
      </c>
      <c r="E979" s="233" t="s">
        <v>1628</v>
      </c>
      <c r="F979" s="234" t="s">
        <v>1629</v>
      </c>
      <c r="G979" s="235" t="s">
        <v>414</v>
      </c>
      <c r="H979" s="236">
        <v>351.9</v>
      </c>
      <c r="I979" s="237"/>
      <c r="J979" s="238">
        <f>ROUND(I979*H979,2)</f>
        <v>0</v>
      </c>
      <c r="K979" s="234" t="s">
        <v>19</v>
      </c>
      <c r="L979" s="239"/>
      <c r="M979" s="240" t="s">
        <v>19</v>
      </c>
      <c r="N979" s="241" t="s">
        <v>43</v>
      </c>
      <c r="O979" s="65"/>
      <c r="P979" s="189">
        <f>O979*H979</f>
        <v>0</v>
      </c>
      <c r="Q979" s="189">
        <v>0</v>
      </c>
      <c r="R979" s="189">
        <f>Q979*H979</f>
        <v>0</v>
      </c>
      <c r="S979" s="189">
        <v>0</v>
      </c>
      <c r="T979" s="190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191" t="s">
        <v>362</v>
      </c>
      <c r="AT979" s="191" t="s">
        <v>315</v>
      </c>
      <c r="AU979" s="191" t="s">
        <v>82</v>
      </c>
      <c r="AY979" s="18" t="s">
        <v>171</v>
      </c>
      <c r="BE979" s="192">
        <f>IF(N979="základní",J979,0)</f>
        <v>0</v>
      </c>
      <c r="BF979" s="192">
        <f>IF(N979="snížená",J979,0)</f>
        <v>0</v>
      </c>
      <c r="BG979" s="192">
        <f>IF(N979="zákl. přenesená",J979,0)</f>
        <v>0</v>
      </c>
      <c r="BH979" s="192">
        <f>IF(N979="sníž. přenesená",J979,0)</f>
        <v>0</v>
      </c>
      <c r="BI979" s="192">
        <f>IF(N979="nulová",J979,0)</f>
        <v>0</v>
      </c>
      <c r="BJ979" s="18" t="s">
        <v>80</v>
      </c>
      <c r="BK979" s="192">
        <f>ROUND(I979*H979,2)</f>
        <v>0</v>
      </c>
      <c r="BL979" s="18" t="s">
        <v>260</v>
      </c>
      <c r="BM979" s="191" t="s">
        <v>1630</v>
      </c>
    </row>
    <row r="980" spans="1:65" s="14" customFormat="1" ht="10.199999999999999">
      <c r="B980" s="209"/>
      <c r="C980" s="210"/>
      <c r="D980" s="200" t="s">
        <v>205</v>
      </c>
      <c r="E980" s="211" t="s">
        <v>19</v>
      </c>
      <c r="F980" s="212" t="s">
        <v>1631</v>
      </c>
      <c r="G980" s="210"/>
      <c r="H980" s="213">
        <v>351.9</v>
      </c>
      <c r="I980" s="214"/>
      <c r="J980" s="210"/>
      <c r="K980" s="210"/>
      <c r="L980" s="215"/>
      <c r="M980" s="216"/>
      <c r="N980" s="217"/>
      <c r="O980" s="217"/>
      <c r="P980" s="217"/>
      <c r="Q980" s="217"/>
      <c r="R980" s="217"/>
      <c r="S980" s="217"/>
      <c r="T980" s="218"/>
      <c r="AT980" s="219" t="s">
        <v>205</v>
      </c>
      <c r="AU980" s="219" t="s">
        <v>82</v>
      </c>
      <c r="AV980" s="14" t="s">
        <v>82</v>
      </c>
      <c r="AW980" s="14" t="s">
        <v>33</v>
      </c>
      <c r="AX980" s="14" t="s">
        <v>72</v>
      </c>
      <c r="AY980" s="219" t="s">
        <v>171</v>
      </c>
    </row>
    <row r="981" spans="1:65" s="15" customFormat="1" ht="10.199999999999999">
      <c r="B981" s="220"/>
      <c r="C981" s="221"/>
      <c r="D981" s="200" t="s">
        <v>205</v>
      </c>
      <c r="E981" s="222" t="s">
        <v>19</v>
      </c>
      <c r="F981" s="223" t="s">
        <v>208</v>
      </c>
      <c r="G981" s="221"/>
      <c r="H981" s="224">
        <v>351.9</v>
      </c>
      <c r="I981" s="225"/>
      <c r="J981" s="221"/>
      <c r="K981" s="221"/>
      <c r="L981" s="226"/>
      <c r="M981" s="227"/>
      <c r="N981" s="228"/>
      <c r="O981" s="228"/>
      <c r="P981" s="228"/>
      <c r="Q981" s="228"/>
      <c r="R981" s="228"/>
      <c r="S981" s="228"/>
      <c r="T981" s="229"/>
      <c r="AT981" s="230" t="s">
        <v>205</v>
      </c>
      <c r="AU981" s="230" t="s">
        <v>82</v>
      </c>
      <c r="AV981" s="15" t="s">
        <v>177</v>
      </c>
      <c r="AW981" s="15" t="s">
        <v>33</v>
      </c>
      <c r="AX981" s="15" t="s">
        <v>80</v>
      </c>
      <c r="AY981" s="230" t="s">
        <v>171</v>
      </c>
    </row>
    <row r="982" spans="1:65" s="2" customFormat="1" ht="44.25" customHeight="1">
      <c r="A982" s="35"/>
      <c r="B982" s="36"/>
      <c r="C982" s="180" t="s">
        <v>1632</v>
      </c>
      <c r="D982" s="180" t="s">
        <v>173</v>
      </c>
      <c r="E982" s="181" t="s">
        <v>1633</v>
      </c>
      <c r="F982" s="182" t="s">
        <v>1634</v>
      </c>
      <c r="G982" s="183" t="s">
        <v>860</v>
      </c>
      <c r="H982" s="242"/>
      <c r="I982" s="185"/>
      <c r="J982" s="186">
        <f>ROUND(I982*H982,2)</f>
        <v>0</v>
      </c>
      <c r="K982" s="182" t="s">
        <v>190</v>
      </c>
      <c r="L982" s="40"/>
      <c r="M982" s="187" t="s">
        <v>19</v>
      </c>
      <c r="N982" s="188" t="s">
        <v>43</v>
      </c>
      <c r="O982" s="65"/>
      <c r="P982" s="189">
        <f>O982*H982</f>
        <v>0</v>
      </c>
      <c r="Q982" s="189">
        <v>0</v>
      </c>
      <c r="R982" s="189">
        <f>Q982*H982</f>
        <v>0</v>
      </c>
      <c r="S982" s="189">
        <v>0</v>
      </c>
      <c r="T982" s="190">
        <f>S982*H982</f>
        <v>0</v>
      </c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R982" s="191" t="s">
        <v>260</v>
      </c>
      <c r="AT982" s="191" t="s">
        <v>173</v>
      </c>
      <c r="AU982" s="191" t="s">
        <v>82</v>
      </c>
      <c r="AY982" s="18" t="s">
        <v>171</v>
      </c>
      <c r="BE982" s="192">
        <f>IF(N982="základní",J982,0)</f>
        <v>0</v>
      </c>
      <c r="BF982" s="192">
        <f>IF(N982="snížená",J982,0)</f>
        <v>0</v>
      </c>
      <c r="BG982" s="192">
        <f>IF(N982="zákl. přenesená",J982,0)</f>
        <v>0</v>
      </c>
      <c r="BH982" s="192">
        <f>IF(N982="sníž. přenesená",J982,0)</f>
        <v>0</v>
      </c>
      <c r="BI982" s="192">
        <f>IF(N982="nulová",J982,0)</f>
        <v>0</v>
      </c>
      <c r="BJ982" s="18" t="s">
        <v>80</v>
      </c>
      <c r="BK982" s="192">
        <f>ROUND(I982*H982,2)</f>
        <v>0</v>
      </c>
      <c r="BL982" s="18" t="s">
        <v>260</v>
      </c>
      <c r="BM982" s="191" t="s">
        <v>1635</v>
      </c>
    </row>
    <row r="983" spans="1:65" s="2" customFormat="1" ht="10.199999999999999">
      <c r="A983" s="35"/>
      <c r="B983" s="36"/>
      <c r="C983" s="37"/>
      <c r="D983" s="193" t="s">
        <v>192</v>
      </c>
      <c r="E983" s="37"/>
      <c r="F983" s="194" t="s">
        <v>1636</v>
      </c>
      <c r="G983" s="37"/>
      <c r="H983" s="37"/>
      <c r="I983" s="195"/>
      <c r="J983" s="37"/>
      <c r="K983" s="37"/>
      <c r="L983" s="40"/>
      <c r="M983" s="196"/>
      <c r="N983" s="197"/>
      <c r="O983" s="65"/>
      <c r="P983" s="65"/>
      <c r="Q983" s="65"/>
      <c r="R983" s="65"/>
      <c r="S983" s="65"/>
      <c r="T983" s="66"/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T983" s="18" t="s">
        <v>192</v>
      </c>
      <c r="AU983" s="18" t="s">
        <v>82</v>
      </c>
    </row>
    <row r="984" spans="1:65" s="12" customFormat="1" ht="22.8" customHeight="1">
      <c r="B984" s="164"/>
      <c r="C984" s="165"/>
      <c r="D984" s="166" t="s">
        <v>71</v>
      </c>
      <c r="E984" s="178" t="s">
        <v>1637</v>
      </c>
      <c r="F984" s="178" t="s">
        <v>1638</v>
      </c>
      <c r="G984" s="165"/>
      <c r="H984" s="165"/>
      <c r="I984" s="168"/>
      <c r="J984" s="179">
        <f>BK984</f>
        <v>0</v>
      </c>
      <c r="K984" s="165"/>
      <c r="L984" s="170"/>
      <c r="M984" s="171"/>
      <c r="N984" s="172"/>
      <c r="O984" s="172"/>
      <c r="P984" s="173">
        <f>SUM(P985:P1031)</f>
        <v>0</v>
      </c>
      <c r="Q984" s="172"/>
      <c r="R984" s="173">
        <f>SUM(R985:R1031)</f>
        <v>5.1207459657736107</v>
      </c>
      <c r="S984" s="172"/>
      <c r="T984" s="174">
        <f>SUM(T985:T1031)</f>
        <v>0</v>
      </c>
      <c r="AR984" s="175" t="s">
        <v>82</v>
      </c>
      <c r="AT984" s="176" t="s">
        <v>71</v>
      </c>
      <c r="AU984" s="176" t="s">
        <v>80</v>
      </c>
      <c r="AY984" s="175" t="s">
        <v>171</v>
      </c>
      <c r="BK984" s="177">
        <f>SUM(BK985:BK1031)</f>
        <v>0</v>
      </c>
    </row>
    <row r="985" spans="1:65" s="2" customFormat="1" ht="24.15" customHeight="1">
      <c r="A985" s="35"/>
      <c r="B985" s="36"/>
      <c r="C985" s="180" t="s">
        <v>1639</v>
      </c>
      <c r="D985" s="180" t="s">
        <v>173</v>
      </c>
      <c r="E985" s="181" t="s">
        <v>1640</v>
      </c>
      <c r="F985" s="182" t="s">
        <v>1641</v>
      </c>
      <c r="G985" s="183" t="s">
        <v>197</v>
      </c>
      <c r="H985" s="184">
        <v>120.1</v>
      </c>
      <c r="I985" s="185"/>
      <c r="J985" s="186">
        <f>ROUND(I985*H985,2)</f>
        <v>0</v>
      </c>
      <c r="K985" s="182" t="s">
        <v>190</v>
      </c>
      <c r="L985" s="40"/>
      <c r="M985" s="187" t="s">
        <v>19</v>
      </c>
      <c r="N985" s="188" t="s">
        <v>43</v>
      </c>
      <c r="O985" s="65"/>
      <c r="P985" s="189">
        <f>O985*H985</f>
        <v>0</v>
      </c>
      <c r="Q985" s="189">
        <v>2.9999999999999997E-4</v>
      </c>
      <c r="R985" s="189">
        <f>Q985*H985</f>
        <v>3.6029999999999993E-2</v>
      </c>
      <c r="S985" s="189">
        <v>0</v>
      </c>
      <c r="T985" s="190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191" t="s">
        <v>260</v>
      </c>
      <c r="AT985" s="191" t="s">
        <v>173</v>
      </c>
      <c r="AU985" s="191" t="s">
        <v>82</v>
      </c>
      <c r="AY985" s="18" t="s">
        <v>171</v>
      </c>
      <c r="BE985" s="192">
        <f>IF(N985="základní",J985,0)</f>
        <v>0</v>
      </c>
      <c r="BF985" s="192">
        <f>IF(N985="snížená",J985,0)</f>
        <v>0</v>
      </c>
      <c r="BG985" s="192">
        <f>IF(N985="zákl. přenesená",J985,0)</f>
        <v>0</v>
      </c>
      <c r="BH985" s="192">
        <f>IF(N985="sníž. přenesená",J985,0)</f>
        <v>0</v>
      </c>
      <c r="BI985" s="192">
        <f>IF(N985="nulová",J985,0)</f>
        <v>0</v>
      </c>
      <c r="BJ985" s="18" t="s">
        <v>80</v>
      </c>
      <c r="BK985" s="192">
        <f>ROUND(I985*H985,2)</f>
        <v>0</v>
      </c>
      <c r="BL985" s="18" t="s">
        <v>260</v>
      </c>
      <c r="BM985" s="191" t="s">
        <v>1642</v>
      </c>
    </row>
    <row r="986" spans="1:65" s="2" customFormat="1" ht="10.199999999999999">
      <c r="A986" s="35"/>
      <c r="B986" s="36"/>
      <c r="C986" s="37"/>
      <c r="D986" s="193" t="s">
        <v>192</v>
      </c>
      <c r="E986" s="37"/>
      <c r="F986" s="194" t="s">
        <v>1643</v>
      </c>
      <c r="G986" s="37"/>
      <c r="H986" s="37"/>
      <c r="I986" s="195"/>
      <c r="J986" s="37"/>
      <c r="K986" s="37"/>
      <c r="L986" s="40"/>
      <c r="M986" s="196"/>
      <c r="N986" s="197"/>
      <c r="O986" s="65"/>
      <c r="P986" s="65"/>
      <c r="Q986" s="65"/>
      <c r="R986" s="65"/>
      <c r="S986" s="65"/>
      <c r="T986" s="66"/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T986" s="18" t="s">
        <v>192</v>
      </c>
      <c r="AU986" s="18" t="s">
        <v>82</v>
      </c>
    </row>
    <row r="987" spans="1:65" s="14" customFormat="1" ht="10.199999999999999">
      <c r="B987" s="209"/>
      <c r="C987" s="210"/>
      <c r="D987" s="200" t="s">
        <v>205</v>
      </c>
      <c r="E987" s="211" t="s">
        <v>19</v>
      </c>
      <c r="F987" s="212" t="s">
        <v>1644</v>
      </c>
      <c r="G987" s="210"/>
      <c r="H987" s="213">
        <v>120.1</v>
      </c>
      <c r="I987" s="214"/>
      <c r="J987" s="210"/>
      <c r="K987" s="210"/>
      <c r="L987" s="215"/>
      <c r="M987" s="216"/>
      <c r="N987" s="217"/>
      <c r="O987" s="217"/>
      <c r="P987" s="217"/>
      <c r="Q987" s="217"/>
      <c r="R987" s="217"/>
      <c r="S987" s="217"/>
      <c r="T987" s="218"/>
      <c r="AT987" s="219" t="s">
        <v>205</v>
      </c>
      <c r="AU987" s="219" t="s">
        <v>82</v>
      </c>
      <c r="AV987" s="14" t="s">
        <v>82</v>
      </c>
      <c r="AW987" s="14" t="s">
        <v>33</v>
      </c>
      <c r="AX987" s="14" t="s">
        <v>72</v>
      </c>
      <c r="AY987" s="219" t="s">
        <v>171</v>
      </c>
    </row>
    <row r="988" spans="1:65" s="15" customFormat="1" ht="10.199999999999999">
      <c r="B988" s="220"/>
      <c r="C988" s="221"/>
      <c r="D988" s="200" t="s">
        <v>205</v>
      </c>
      <c r="E988" s="222" t="s">
        <v>19</v>
      </c>
      <c r="F988" s="223" t="s">
        <v>208</v>
      </c>
      <c r="G988" s="221"/>
      <c r="H988" s="224">
        <v>120.1</v>
      </c>
      <c r="I988" s="225"/>
      <c r="J988" s="221"/>
      <c r="K988" s="221"/>
      <c r="L988" s="226"/>
      <c r="M988" s="227"/>
      <c r="N988" s="228"/>
      <c r="O988" s="228"/>
      <c r="P988" s="228"/>
      <c r="Q988" s="228"/>
      <c r="R988" s="228"/>
      <c r="S988" s="228"/>
      <c r="T988" s="229"/>
      <c r="AT988" s="230" t="s">
        <v>205</v>
      </c>
      <c r="AU988" s="230" t="s">
        <v>82</v>
      </c>
      <c r="AV988" s="15" t="s">
        <v>177</v>
      </c>
      <c r="AW988" s="15" t="s">
        <v>33</v>
      </c>
      <c r="AX988" s="15" t="s">
        <v>80</v>
      </c>
      <c r="AY988" s="230" t="s">
        <v>171</v>
      </c>
    </row>
    <row r="989" spans="1:65" s="2" customFormat="1" ht="37.799999999999997" customHeight="1">
      <c r="A989" s="35"/>
      <c r="B989" s="36"/>
      <c r="C989" s="180" t="s">
        <v>1645</v>
      </c>
      <c r="D989" s="180" t="s">
        <v>173</v>
      </c>
      <c r="E989" s="181" t="s">
        <v>1646</v>
      </c>
      <c r="F989" s="182" t="s">
        <v>1647</v>
      </c>
      <c r="G989" s="183" t="s">
        <v>197</v>
      </c>
      <c r="H989" s="184">
        <v>120.1</v>
      </c>
      <c r="I989" s="185"/>
      <c r="J989" s="186">
        <f>ROUND(I989*H989,2)</f>
        <v>0</v>
      </c>
      <c r="K989" s="182" t="s">
        <v>190</v>
      </c>
      <c r="L989" s="40"/>
      <c r="M989" s="187" t="s">
        <v>19</v>
      </c>
      <c r="N989" s="188" t="s">
        <v>43</v>
      </c>
      <c r="O989" s="65"/>
      <c r="P989" s="189">
        <f>O989*H989</f>
        <v>0</v>
      </c>
      <c r="Q989" s="189">
        <v>7.4999999999999997E-3</v>
      </c>
      <c r="R989" s="189">
        <f>Q989*H989</f>
        <v>0.90074999999999994</v>
      </c>
      <c r="S989" s="189">
        <v>0</v>
      </c>
      <c r="T989" s="190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191" t="s">
        <v>260</v>
      </c>
      <c r="AT989" s="191" t="s">
        <v>173</v>
      </c>
      <c r="AU989" s="191" t="s">
        <v>82</v>
      </c>
      <c r="AY989" s="18" t="s">
        <v>171</v>
      </c>
      <c r="BE989" s="192">
        <f>IF(N989="základní",J989,0)</f>
        <v>0</v>
      </c>
      <c r="BF989" s="192">
        <f>IF(N989="snížená",J989,0)</f>
        <v>0</v>
      </c>
      <c r="BG989" s="192">
        <f>IF(N989="zákl. přenesená",J989,0)</f>
        <v>0</v>
      </c>
      <c r="BH989" s="192">
        <f>IF(N989="sníž. přenesená",J989,0)</f>
        <v>0</v>
      </c>
      <c r="BI989" s="192">
        <f>IF(N989="nulová",J989,0)</f>
        <v>0</v>
      </c>
      <c r="BJ989" s="18" t="s">
        <v>80</v>
      </c>
      <c r="BK989" s="192">
        <f>ROUND(I989*H989,2)</f>
        <v>0</v>
      </c>
      <c r="BL989" s="18" t="s">
        <v>260</v>
      </c>
      <c r="BM989" s="191" t="s">
        <v>1648</v>
      </c>
    </row>
    <row r="990" spans="1:65" s="2" customFormat="1" ht="10.199999999999999">
      <c r="A990" s="35"/>
      <c r="B990" s="36"/>
      <c r="C990" s="37"/>
      <c r="D990" s="193" t="s">
        <v>192</v>
      </c>
      <c r="E990" s="37"/>
      <c r="F990" s="194" t="s">
        <v>1649</v>
      </c>
      <c r="G990" s="37"/>
      <c r="H990" s="37"/>
      <c r="I990" s="195"/>
      <c r="J990" s="37"/>
      <c r="K990" s="37"/>
      <c r="L990" s="40"/>
      <c r="M990" s="196"/>
      <c r="N990" s="197"/>
      <c r="O990" s="65"/>
      <c r="P990" s="65"/>
      <c r="Q990" s="65"/>
      <c r="R990" s="65"/>
      <c r="S990" s="65"/>
      <c r="T990" s="66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T990" s="18" t="s">
        <v>192</v>
      </c>
      <c r="AU990" s="18" t="s">
        <v>82</v>
      </c>
    </row>
    <row r="991" spans="1:65" s="2" customFormat="1" ht="37.799999999999997" customHeight="1">
      <c r="A991" s="35"/>
      <c r="B991" s="36"/>
      <c r="C991" s="180" t="s">
        <v>1650</v>
      </c>
      <c r="D991" s="180" t="s">
        <v>173</v>
      </c>
      <c r="E991" s="181" t="s">
        <v>1651</v>
      </c>
      <c r="F991" s="182" t="s">
        <v>1652</v>
      </c>
      <c r="G991" s="183" t="s">
        <v>376</v>
      </c>
      <c r="H991" s="184">
        <v>71.3</v>
      </c>
      <c r="I991" s="185"/>
      <c r="J991" s="186">
        <f>ROUND(I991*H991,2)</f>
        <v>0</v>
      </c>
      <c r="K991" s="182" t="s">
        <v>190</v>
      </c>
      <c r="L991" s="40"/>
      <c r="M991" s="187" t="s">
        <v>19</v>
      </c>
      <c r="N991" s="188" t="s">
        <v>43</v>
      </c>
      <c r="O991" s="65"/>
      <c r="P991" s="189">
        <f>O991*H991</f>
        <v>0</v>
      </c>
      <c r="Q991" s="189">
        <v>2.9999999999999997E-4</v>
      </c>
      <c r="R991" s="189">
        <f>Q991*H991</f>
        <v>2.1389999999999996E-2</v>
      </c>
      <c r="S991" s="189">
        <v>0</v>
      </c>
      <c r="T991" s="190">
        <f>S991*H991</f>
        <v>0</v>
      </c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R991" s="191" t="s">
        <v>260</v>
      </c>
      <c r="AT991" s="191" t="s">
        <v>173</v>
      </c>
      <c r="AU991" s="191" t="s">
        <v>82</v>
      </c>
      <c r="AY991" s="18" t="s">
        <v>171</v>
      </c>
      <c r="BE991" s="192">
        <f>IF(N991="základní",J991,0)</f>
        <v>0</v>
      </c>
      <c r="BF991" s="192">
        <f>IF(N991="snížená",J991,0)</f>
        <v>0</v>
      </c>
      <c r="BG991" s="192">
        <f>IF(N991="zákl. přenesená",J991,0)</f>
        <v>0</v>
      </c>
      <c r="BH991" s="192">
        <f>IF(N991="sníž. přenesená",J991,0)</f>
        <v>0</v>
      </c>
      <c r="BI991" s="192">
        <f>IF(N991="nulová",J991,0)</f>
        <v>0</v>
      </c>
      <c r="BJ991" s="18" t="s">
        <v>80</v>
      </c>
      <c r="BK991" s="192">
        <f>ROUND(I991*H991,2)</f>
        <v>0</v>
      </c>
      <c r="BL991" s="18" t="s">
        <v>260</v>
      </c>
      <c r="BM991" s="191" t="s">
        <v>1653</v>
      </c>
    </row>
    <row r="992" spans="1:65" s="2" customFormat="1" ht="10.199999999999999">
      <c r="A992" s="35"/>
      <c r="B992" s="36"/>
      <c r="C992" s="37"/>
      <c r="D992" s="193" t="s">
        <v>192</v>
      </c>
      <c r="E992" s="37"/>
      <c r="F992" s="194" t="s">
        <v>1654</v>
      </c>
      <c r="G992" s="37"/>
      <c r="H992" s="37"/>
      <c r="I992" s="195"/>
      <c r="J992" s="37"/>
      <c r="K992" s="37"/>
      <c r="L992" s="40"/>
      <c r="M992" s="196"/>
      <c r="N992" s="197"/>
      <c r="O992" s="65"/>
      <c r="P992" s="65"/>
      <c r="Q992" s="65"/>
      <c r="R992" s="65"/>
      <c r="S992" s="65"/>
      <c r="T992" s="66"/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T992" s="18" t="s">
        <v>192</v>
      </c>
      <c r="AU992" s="18" t="s">
        <v>82</v>
      </c>
    </row>
    <row r="993" spans="1:65" s="14" customFormat="1" ht="10.199999999999999">
      <c r="B993" s="209"/>
      <c r="C993" s="210"/>
      <c r="D993" s="200" t="s">
        <v>205</v>
      </c>
      <c r="E993" s="211" t="s">
        <v>19</v>
      </c>
      <c r="F993" s="212" t="s">
        <v>1655</v>
      </c>
      <c r="G993" s="210"/>
      <c r="H993" s="213">
        <v>71.3</v>
      </c>
      <c r="I993" s="214"/>
      <c r="J993" s="210"/>
      <c r="K993" s="210"/>
      <c r="L993" s="215"/>
      <c r="M993" s="216"/>
      <c r="N993" s="217"/>
      <c r="O993" s="217"/>
      <c r="P993" s="217"/>
      <c r="Q993" s="217"/>
      <c r="R993" s="217"/>
      <c r="S993" s="217"/>
      <c r="T993" s="218"/>
      <c r="AT993" s="219" t="s">
        <v>205</v>
      </c>
      <c r="AU993" s="219" t="s">
        <v>82</v>
      </c>
      <c r="AV993" s="14" t="s">
        <v>82</v>
      </c>
      <c r="AW993" s="14" t="s">
        <v>33</v>
      </c>
      <c r="AX993" s="14" t="s">
        <v>72</v>
      </c>
      <c r="AY993" s="219" t="s">
        <v>171</v>
      </c>
    </row>
    <row r="994" spans="1:65" s="15" customFormat="1" ht="10.199999999999999">
      <c r="B994" s="220"/>
      <c r="C994" s="221"/>
      <c r="D994" s="200" t="s">
        <v>205</v>
      </c>
      <c r="E994" s="222" t="s">
        <v>19</v>
      </c>
      <c r="F994" s="223" t="s">
        <v>208</v>
      </c>
      <c r="G994" s="221"/>
      <c r="H994" s="224">
        <v>71.3</v>
      </c>
      <c r="I994" s="225"/>
      <c r="J994" s="221"/>
      <c r="K994" s="221"/>
      <c r="L994" s="226"/>
      <c r="M994" s="227"/>
      <c r="N994" s="228"/>
      <c r="O994" s="228"/>
      <c r="P994" s="228"/>
      <c r="Q994" s="228"/>
      <c r="R994" s="228"/>
      <c r="S994" s="228"/>
      <c r="T994" s="229"/>
      <c r="AT994" s="230" t="s">
        <v>205</v>
      </c>
      <c r="AU994" s="230" t="s">
        <v>82</v>
      </c>
      <c r="AV994" s="15" t="s">
        <v>177</v>
      </c>
      <c r="AW994" s="15" t="s">
        <v>33</v>
      </c>
      <c r="AX994" s="15" t="s">
        <v>80</v>
      </c>
      <c r="AY994" s="230" t="s">
        <v>171</v>
      </c>
    </row>
    <row r="995" spans="1:65" s="2" customFormat="1" ht="24.15" customHeight="1">
      <c r="A995" s="35"/>
      <c r="B995" s="36"/>
      <c r="C995" s="232" t="s">
        <v>1656</v>
      </c>
      <c r="D995" s="232" t="s">
        <v>315</v>
      </c>
      <c r="E995" s="233" t="s">
        <v>1657</v>
      </c>
      <c r="F995" s="234" t="s">
        <v>1658</v>
      </c>
      <c r="G995" s="235" t="s">
        <v>197</v>
      </c>
      <c r="H995" s="236">
        <v>7.843</v>
      </c>
      <c r="I995" s="237"/>
      <c r="J995" s="238">
        <f>ROUND(I995*H995,2)</f>
        <v>0</v>
      </c>
      <c r="K995" s="234" t="s">
        <v>19</v>
      </c>
      <c r="L995" s="239"/>
      <c r="M995" s="240" t="s">
        <v>19</v>
      </c>
      <c r="N995" s="241" t="s">
        <v>43</v>
      </c>
      <c r="O995" s="65"/>
      <c r="P995" s="189">
        <f>O995*H995</f>
        <v>0</v>
      </c>
      <c r="Q995" s="189">
        <v>2.1000000000000001E-2</v>
      </c>
      <c r="R995" s="189">
        <f>Q995*H995</f>
        <v>0.16470300000000002</v>
      </c>
      <c r="S995" s="189">
        <v>0</v>
      </c>
      <c r="T995" s="190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191" t="s">
        <v>362</v>
      </c>
      <c r="AT995" s="191" t="s">
        <v>315</v>
      </c>
      <c r="AU995" s="191" t="s">
        <v>82</v>
      </c>
      <c r="AY995" s="18" t="s">
        <v>171</v>
      </c>
      <c r="BE995" s="192">
        <f>IF(N995="základní",J995,0)</f>
        <v>0</v>
      </c>
      <c r="BF995" s="192">
        <f>IF(N995="snížená",J995,0)</f>
        <v>0</v>
      </c>
      <c r="BG995" s="192">
        <f>IF(N995="zákl. přenesená",J995,0)</f>
        <v>0</v>
      </c>
      <c r="BH995" s="192">
        <f>IF(N995="sníž. přenesená",J995,0)</f>
        <v>0</v>
      </c>
      <c r="BI995" s="192">
        <f>IF(N995="nulová",J995,0)</f>
        <v>0</v>
      </c>
      <c r="BJ995" s="18" t="s">
        <v>80</v>
      </c>
      <c r="BK995" s="192">
        <f>ROUND(I995*H995,2)</f>
        <v>0</v>
      </c>
      <c r="BL995" s="18" t="s">
        <v>260</v>
      </c>
      <c r="BM995" s="191" t="s">
        <v>1659</v>
      </c>
    </row>
    <row r="996" spans="1:65" s="14" customFormat="1" ht="10.199999999999999">
      <c r="B996" s="209"/>
      <c r="C996" s="210"/>
      <c r="D996" s="200" t="s">
        <v>205</v>
      </c>
      <c r="E996" s="211" t="s">
        <v>19</v>
      </c>
      <c r="F996" s="212" t="s">
        <v>1660</v>
      </c>
      <c r="G996" s="210"/>
      <c r="H996" s="213">
        <v>7.843</v>
      </c>
      <c r="I996" s="214"/>
      <c r="J996" s="210"/>
      <c r="K996" s="210"/>
      <c r="L996" s="215"/>
      <c r="M996" s="216"/>
      <c r="N996" s="217"/>
      <c r="O996" s="217"/>
      <c r="P996" s="217"/>
      <c r="Q996" s="217"/>
      <c r="R996" s="217"/>
      <c r="S996" s="217"/>
      <c r="T996" s="218"/>
      <c r="AT996" s="219" t="s">
        <v>205</v>
      </c>
      <c r="AU996" s="219" t="s">
        <v>82</v>
      </c>
      <c r="AV996" s="14" t="s">
        <v>82</v>
      </c>
      <c r="AW996" s="14" t="s">
        <v>33</v>
      </c>
      <c r="AX996" s="14" t="s">
        <v>72</v>
      </c>
      <c r="AY996" s="219" t="s">
        <v>171</v>
      </c>
    </row>
    <row r="997" spans="1:65" s="15" customFormat="1" ht="10.199999999999999">
      <c r="B997" s="220"/>
      <c r="C997" s="221"/>
      <c r="D997" s="200" t="s">
        <v>205</v>
      </c>
      <c r="E997" s="222" t="s">
        <v>19</v>
      </c>
      <c r="F997" s="223" t="s">
        <v>208</v>
      </c>
      <c r="G997" s="221"/>
      <c r="H997" s="224">
        <v>7.843</v>
      </c>
      <c r="I997" s="225"/>
      <c r="J997" s="221"/>
      <c r="K997" s="221"/>
      <c r="L997" s="226"/>
      <c r="M997" s="227"/>
      <c r="N997" s="228"/>
      <c r="O997" s="228"/>
      <c r="P997" s="228"/>
      <c r="Q997" s="228"/>
      <c r="R997" s="228"/>
      <c r="S997" s="228"/>
      <c r="T997" s="229"/>
      <c r="AT997" s="230" t="s">
        <v>205</v>
      </c>
      <c r="AU997" s="230" t="s">
        <v>82</v>
      </c>
      <c r="AV997" s="15" t="s">
        <v>177</v>
      </c>
      <c r="AW997" s="15" t="s">
        <v>33</v>
      </c>
      <c r="AX997" s="15" t="s">
        <v>80</v>
      </c>
      <c r="AY997" s="230" t="s">
        <v>171</v>
      </c>
    </row>
    <row r="998" spans="1:65" s="2" customFormat="1" ht="37.799999999999997" customHeight="1">
      <c r="A998" s="35"/>
      <c r="B998" s="36"/>
      <c r="C998" s="180" t="s">
        <v>1661</v>
      </c>
      <c r="D998" s="180" t="s">
        <v>173</v>
      </c>
      <c r="E998" s="181" t="s">
        <v>1662</v>
      </c>
      <c r="F998" s="182" t="s">
        <v>1663</v>
      </c>
      <c r="G998" s="183" t="s">
        <v>197</v>
      </c>
      <c r="H998" s="184">
        <v>120.1</v>
      </c>
      <c r="I998" s="185"/>
      <c r="J998" s="186">
        <f>ROUND(I998*H998,2)</f>
        <v>0</v>
      </c>
      <c r="K998" s="182" t="s">
        <v>190</v>
      </c>
      <c r="L998" s="40"/>
      <c r="M998" s="187" t="s">
        <v>19</v>
      </c>
      <c r="N998" s="188" t="s">
        <v>43</v>
      </c>
      <c r="O998" s="65"/>
      <c r="P998" s="189">
        <f>O998*H998</f>
        <v>0</v>
      </c>
      <c r="Q998" s="189">
        <v>9.0299999999999998E-3</v>
      </c>
      <c r="R998" s="189">
        <f>Q998*H998</f>
        <v>1.084503</v>
      </c>
      <c r="S998" s="189">
        <v>0</v>
      </c>
      <c r="T998" s="190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191" t="s">
        <v>260</v>
      </c>
      <c r="AT998" s="191" t="s">
        <v>173</v>
      </c>
      <c r="AU998" s="191" t="s">
        <v>82</v>
      </c>
      <c r="AY998" s="18" t="s">
        <v>171</v>
      </c>
      <c r="BE998" s="192">
        <f>IF(N998="základní",J998,0)</f>
        <v>0</v>
      </c>
      <c r="BF998" s="192">
        <f>IF(N998="snížená",J998,0)</f>
        <v>0</v>
      </c>
      <c r="BG998" s="192">
        <f>IF(N998="zákl. přenesená",J998,0)</f>
        <v>0</v>
      </c>
      <c r="BH998" s="192">
        <f>IF(N998="sníž. přenesená",J998,0)</f>
        <v>0</v>
      </c>
      <c r="BI998" s="192">
        <f>IF(N998="nulová",J998,0)</f>
        <v>0</v>
      </c>
      <c r="BJ998" s="18" t="s">
        <v>80</v>
      </c>
      <c r="BK998" s="192">
        <f>ROUND(I998*H998,2)</f>
        <v>0</v>
      </c>
      <c r="BL998" s="18" t="s">
        <v>260</v>
      </c>
      <c r="BM998" s="191" t="s">
        <v>1664</v>
      </c>
    </row>
    <row r="999" spans="1:65" s="2" customFormat="1" ht="10.199999999999999">
      <c r="A999" s="35"/>
      <c r="B999" s="36"/>
      <c r="C999" s="37"/>
      <c r="D999" s="193" t="s">
        <v>192</v>
      </c>
      <c r="E999" s="37"/>
      <c r="F999" s="194" t="s">
        <v>1665</v>
      </c>
      <c r="G999" s="37"/>
      <c r="H999" s="37"/>
      <c r="I999" s="195"/>
      <c r="J999" s="37"/>
      <c r="K999" s="37"/>
      <c r="L999" s="40"/>
      <c r="M999" s="196"/>
      <c r="N999" s="197"/>
      <c r="O999" s="65"/>
      <c r="P999" s="65"/>
      <c r="Q999" s="65"/>
      <c r="R999" s="65"/>
      <c r="S999" s="65"/>
      <c r="T999" s="66"/>
      <c r="U999" s="35"/>
      <c r="V999" s="35"/>
      <c r="W999" s="35"/>
      <c r="X999" s="35"/>
      <c r="Y999" s="35"/>
      <c r="Z999" s="35"/>
      <c r="AA999" s="35"/>
      <c r="AB999" s="35"/>
      <c r="AC999" s="35"/>
      <c r="AD999" s="35"/>
      <c r="AE999" s="35"/>
      <c r="AT999" s="18" t="s">
        <v>192</v>
      </c>
      <c r="AU999" s="18" t="s">
        <v>82</v>
      </c>
    </row>
    <row r="1000" spans="1:65" s="2" customFormat="1" ht="24.15" customHeight="1">
      <c r="A1000" s="35"/>
      <c r="B1000" s="36"/>
      <c r="C1000" s="232" t="s">
        <v>1666</v>
      </c>
      <c r="D1000" s="232" t="s">
        <v>315</v>
      </c>
      <c r="E1000" s="233" t="s">
        <v>1657</v>
      </c>
      <c r="F1000" s="234" t="s">
        <v>1658</v>
      </c>
      <c r="G1000" s="235" t="s">
        <v>197</v>
      </c>
      <c r="H1000" s="236">
        <v>132.11000000000001</v>
      </c>
      <c r="I1000" s="237"/>
      <c r="J1000" s="238">
        <f>ROUND(I1000*H1000,2)</f>
        <v>0</v>
      </c>
      <c r="K1000" s="234" t="s">
        <v>19</v>
      </c>
      <c r="L1000" s="239"/>
      <c r="M1000" s="240" t="s">
        <v>19</v>
      </c>
      <c r="N1000" s="241" t="s">
        <v>43</v>
      </c>
      <c r="O1000" s="65"/>
      <c r="P1000" s="189">
        <f>O1000*H1000</f>
        <v>0</v>
      </c>
      <c r="Q1000" s="189">
        <v>2.1000000000000001E-2</v>
      </c>
      <c r="R1000" s="189">
        <f>Q1000*H1000</f>
        <v>2.7743100000000003</v>
      </c>
      <c r="S1000" s="189">
        <v>0</v>
      </c>
      <c r="T1000" s="190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191" t="s">
        <v>362</v>
      </c>
      <c r="AT1000" s="191" t="s">
        <v>315</v>
      </c>
      <c r="AU1000" s="191" t="s">
        <v>82</v>
      </c>
      <c r="AY1000" s="18" t="s">
        <v>171</v>
      </c>
      <c r="BE1000" s="192">
        <f>IF(N1000="základní",J1000,0)</f>
        <v>0</v>
      </c>
      <c r="BF1000" s="192">
        <f>IF(N1000="snížená",J1000,0)</f>
        <v>0</v>
      </c>
      <c r="BG1000" s="192">
        <f>IF(N1000="zákl. přenesená",J1000,0)</f>
        <v>0</v>
      </c>
      <c r="BH1000" s="192">
        <f>IF(N1000="sníž. přenesená",J1000,0)</f>
        <v>0</v>
      </c>
      <c r="BI1000" s="192">
        <f>IF(N1000="nulová",J1000,0)</f>
        <v>0</v>
      </c>
      <c r="BJ1000" s="18" t="s">
        <v>80</v>
      </c>
      <c r="BK1000" s="192">
        <f>ROUND(I1000*H1000,2)</f>
        <v>0</v>
      </c>
      <c r="BL1000" s="18" t="s">
        <v>260</v>
      </c>
      <c r="BM1000" s="191" t="s">
        <v>1667</v>
      </c>
    </row>
    <row r="1001" spans="1:65" s="14" customFormat="1" ht="10.199999999999999">
      <c r="B1001" s="209"/>
      <c r="C1001" s="210"/>
      <c r="D1001" s="200" t="s">
        <v>205</v>
      </c>
      <c r="E1001" s="211" t="s">
        <v>19</v>
      </c>
      <c r="F1001" s="212" t="s">
        <v>1668</v>
      </c>
      <c r="G1001" s="210"/>
      <c r="H1001" s="213">
        <v>132.11000000000001</v>
      </c>
      <c r="I1001" s="214"/>
      <c r="J1001" s="210"/>
      <c r="K1001" s="210"/>
      <c r="L1001" s="215"/>
      <c r="M1001" s="216"/>
      <c r="N1001" s="217"/>
      <c r="O1001" s="217"/>
      <c r="P1001" s="217"/>
      <c r="Q1001" s="217"/>
      <c r="R1001" s="217"/>
      <c r="S1001" s="217"/>
      <c r="T1001" s="218"/>
      <c r="AT1001" s="219" t="s">
        <v>205</v>
      </c>
      <c r="AU1001" s="219" t="s">
        <v>82</v>
      </c>
      <c r="AV1001" s="14" t="s">
        <v>82</v>
      </c>
      <c r="AW1001" s="14" t="s">
        <v>33</v>
      </c>
      <c r="AX1001" s="14" t="s">
        <v>72</v>
      </c>
      <c r="AY1001" s="219" t="s">
        <v>171</v>
      </c>
    </row>
    <row r="1002" spans="1:65" s="15" customFormat="1" ht="10.199999999999999">
      <c r="B1002" s="220"/>
      <c r="C1002" s="221"/>
      <c r="D1002" s="200" t="s">
        <v>205</v>
      </c>
      <c r="E1002" s="222" t="s">
        <v>19</v>
      </c>
      <c r="F1002" s="223" t="s">
        <v>208</v>
      </c>
      <c r="G1002" s="221"/>
      <c r="H1002" s="224">
        <v>132.11000000000001</v>
      </c>
      <c r="I1002" s="225"/>
      <c r="J1002" s="221"/>
      <c r="K1002" s="221"/>
      <c r="L1002" s="226"/>
      <c r="M1002" s="227"/>
      <c r="N1002" s="228"/>
      <c r="O1002" s="228"/>
      <c r="P1002" s="228"/>
      <c r="Q1002" s="228"/>
      <c r="R1002" s="228"/>
      <c r="S1002" s="228"/>
      <c r="T1002" s="229"/>
      <c r="AT1002" s="230" t="s">
        <v>205</v>
      </c>
      <c r="AU1002" s="230" t="s">
        <v>82</v>
      </c>
      <c r="AV1002" s="15" t="s">
        <v>177</v>
      </c>
      <c r="AW1002" s="15" t="s">
        <v>33</v>
      </c>
      <c r="AX1002" s="15" t="s">
        <v>80</v>
      </c>
      <c r="AY1002" s="230" t="s">
        <v>171</v>
      </c>
    </row>
    <row r="1003" spans="1:65" s="2" customFormat="1" ht="37.799999999999997" customHeight="1">
      <c r="A1003" s="35"/>
      <c r="B1003" s="36"/>
      <c r="C1003" s="180" t="s">
        <v>1669</v>
      </c>
      <c r="D1003" s="180" t="s">
        <v>173</v>
      </c>
      <c r="E1003" s="181" t="s">
        <v>1670</v>
      </c>
      <c r="F1003" s="182" t="s">
        <v>1671</v>
      </c>
      <c r="G1003" s="183" t="s">
        <v>197</v>
      </c>
      <c r="H1003" s="184">
        <v>1.92</v>
      </c>
      <c r="I1003" s="185"/>
      <c r="J1003" s="186">
        <f>ROUND(I1003*H1003,2)</f>
        <v>0</v>
      </c>
      <c r="K1003" s="182" t="s">
        <v>190</v>
      </c>
      <c r="L1003" s="40"/>
      <c r="M1003" s="187" t="s">
        <v>19</v>
      </c>
      <c r="N1003" s="188" t="s">
        <v>43</v>
      </c>
      <c r="O1003" s="65"/>
      <c r="P1003" s="189">
        <f>O1003*H1003</f>
        <v>0</v>
      </c>
      <c r="Q1003" s="189">
        <v>7.5500000000000003E-3</v>
      </c>
      <c r="R1003" s="189">
        <f>Q1003*H1003</f>
        <v>1.4496E-2</v>
      </c>
      <c r="S1003" s="189">
        <v>0</v>
      </c>
      <c r="T1003" s="190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191" t="s">
        <v>260</v>
      </c>
      <c r="AT1003" s="191" t="s">
        <v>173</v>
      </c>
      <c r="AU1003" s="191" t="s">
        <v>82</v>
      </c>
      <c r="AY1003" s="18" t="s">
        <v>171</v>
      </c>
      <c r="BE1003" s="192">
        <f>IF(N1003="základní",J1003,0)</f>
        <v>0</v>
      </c>
      <c r="BF1003" s="192">
        <f>IF(N1003="snížená",J1003,0)</f>
        <v>0</v>
      </c>
      <c r="BG1003" s="192">
        <f>IF(N1003="zákl. přenesená",J1003,0)</f>
        <v>0</v>
      </c>
      <c r="BH1003" s="192">
        <f>IF(N1003="sníž. přenesená",J1003,0)</f>
        <v>0</v>
      </c>
      <c r="BI1003" s="192">
        <f>IF(N1003="nulová",J1003,0)</f>
        <v>0</v>
      </c>
      <c r="BJ1003" s="18" t="s">
        <v>80</v>
      </c>
      <c r="BK1003" s="192">
        <f>ROUND(I1003*H1003,2)</f>
        <v>0</v>
      </c>
      <c r="BL1003" s="18" t="s">
        <v>260</v>
      </c>
      <c r="BM1003" s="191" t="s">
        <v>1672</v>
      </c>
    </row>
    <row r="1004" spans="1:65" s="2" customFormat="1" ht="10.199999999999999">
      <c r="A1004" s="35"/>
      <c r="B1004" s="36"/>
      <c r="C1004" s="37"/>
      <c r="D1004" s="193" t="s">
        <v>192</v>
      </c>
      <c r="E1004" s="37"/>
      <c r="F1004" s="194" t="s">
        <v>1673</v>
      </c>
      <c r="G1004" s="37"/>
      <c r="H1004" s="37"/>
      <c r="I1004" s="195"/>
      <c r="J1004" s="37"/>
      <c r="K1004" s="37"/>
      <c r="L1004" s="40"/>
      <c r="M1004" s="196"/>
      <c r="N1004" s="197"/>
      <c r="O1004" s="65"/>
      <c r="P1004" s="65"/>
      <c r="Q1004" s="65"/>
      <c r="R1004" s="65"/>
      <c r="S1004" s="65"/>
      <c r="T1004" s="66"/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T1004" s="18" t="s">
        <v>192</v>
      </c>
      <c r="AU1004" s="18" t="s">
        <v>82</v>
      </c>
    </row>
    <row r="1005" spans="1:65" s="13" customFormat="1" ht="10.199999999999999">
      <c r="B1005" s="198"/>
      <c r="C1005" s="199"/>
      <c r="D1005" s="200" t="s">
        <v>205</v>
      </c>
      <c r="E1005" s="201" t="s">
        <v>19</v>
      </c>
      <c r="F1005" s="202" t="s">
        <v>1674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205</v>
      </c>
      <c r="AU1005" s="208" t="s">
        <v>82</v>
      </c>
      <c r="AV1005" s="13" t="s">
        <v>80</v>
      </c>
      <c r="AW1005" s="13" t="s">
        <v>33</v>
      </c>
      <c r="AX1005" s="13" t="s">
        <v>72</v>
      </c>
      <c r="AY1005" s="208" t="s">
        <v>171</v>
      </c>
    </row>
    <row r="1006" spans="1:65" s="14" customFormat="1" ht="10.199999999999999">
      <c r="B1006" s="209"/>
      <c r="C1006" s="210"/>
      <c r="D1006" s="200" t="s">
        <v>205</v>
      </c>
      <c r="E1006" s="211" t="s">
        <v>19</v>
      </c>
      <c r="F1006" s="212" t="s">
        <v>1675</v>
      </c>
      <c r="G1006" s="210"/>
      <c r="H1006" s="213">
        <v>1.92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205</v>
      </c>
      <c r="AU1006" s="219" t="s">
        <v>82</v>
      </c>
      <c r="AV1006" s="14" t="s">
        <v>82</v>
      </c>
      <c r="AW1006" s="14" t="s">
        <v>33</v>
      </c>
      <c r="AX1006" s="14" t="s">
        <v>72</v>
      </c>
      <c r="AY1006" s="219" t="s">
        <v>171</v>
      </c>
    </row>
    <row r="1007" spans="1:65" s="15" customFormat="1" ht="10.199999999999999">
      <c r="B1007" s="220"/>
      <c r="C1007" s="221"/>
      <c r="D1007" s="200" t="s">
        <v>205</v>
      </c>
      <c r="E1007" s="222" t="s">
        <v>19</v>
      </c>
      <c r="F1007" s="223" t="s">
        <v>208</v>
      </c>
      <c r="G1007" s="221"/>
      <c r="H1007" s="224">
        <v>1.92</v>
      </c>
      <c r="I1007" s="225"/>
      <c r="J1007" s="221"/>
      <c r="K1007" s="221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205</v>
      </c>
      <c r="AU1007" s="230" t="s">
        <v>82</v>
      </c>
      <c r="AV1007" s="15" t="s">
        <v>177</v>
      </c>
      <c r="AW1007" s="15" t="s">
        <v>33</v>
      </c>
      <c r="AX1007" s="15" t="s">
        <v>80</v>
      </c>
      <c r="AY1007" s="230" t="s">
        <v>171</v>
      </c>
    </row>
    <row r="1008" spans="1:65" s="2" customFormat="1" ht="37.799999999999997" customHeight="1">
      <c r="A1008" s="35"/>
      <c r="B1008" s="36"/>
      <c r="C1008" s="232" t="s">
        <v>1676</v>
      </c>
      <c r="D1008" s="232" t="s">
        <v>315</v>
      </c>
      <c r="E1008" s="233" t="s">
        <v>1677</v>
      </c>
      <c r="F1008" s="234" t="s">
        <v>1678</v>
      </c>
      <c r="G1008" s="235" t="s">
        <v>197</v>
      </c>
      <c r="H1008" s="236">
        <v>2.496</v>
      </c>
      <c r="I1008" s="237"/>
      <c r="J1008" s="238">
        <f>ROUND(I1008*H1008,2)</f>
        <v>0</v>
      </c>
      <c r="K1008" s="234" t="s">
        <v>19</v>
      </c>
      <c r="L1008" s="239"/>
      <c r="M1008" s="240" t="s">
        <v>19</v>
      </c>
      <c r="N1008" s="241" t="s">
        <v>43</v>
      </c>
      <c r="O1008" s="65"/>
      <c r="P1008" s="189">
        <f>O1008*H1008</f>
        <v>0</v>
      </c>
      <c r="Q1008" s="189">
        <v>1.9199999999999998E-2</v>
      </c>
      <c r="R1008" s="189">
        <f>Q1008*H1008</f>
        <v>4.7923199999999999E-2</v>
      </c>
      <c r="S1008" s="189">
        <v>0</v>
      </c>
      <c r="T1008" s="190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191" t="s">
        <v>362</v>
      </c>
      <c r="AT1008" s="191" t="s">
        <v>315</v>
      </c>
      <c r="AU1008" s="191" t="s">
        <v>82</v>
      </c>
      <c r="AY1008" s="18" t="s">
        <v>171</v>
      </c>
      <c r="BE1008" s="192">
        <f>IF(N1008="základní",J1008,0)</f>
        <v>0</v>
      </c>
      <c r="BF1008" s="192">
        <f>IF(N1008="snížená",J1008,0)</f>
        <v>0</v>
      </c>
      <c r="BG1008" s="192">
        <f>IF(N1008="zákl. přenesená",J1008,0)</f>
        <v>0</v>
      </c>
      <c r="BH1008" s="192">
        <f>IF(N1008="sníž. přenesená",J1008,0)</f>
        <v>0</v>
      </c>
      <c r="BI1008" s="192">
        <f>IF(N1008="nulová",J1008,0)</f>
        <v>0</v>
      </c>
      <c r="BJ1008" s="18" t="s">
        <v>80</v>
      </c>
      <c r="BK1008" s="192">
        <f>ROUND(I1008*H1008,2)</f>
        <v>0</v>
      </c>
      <c r="BL1008" s="18" t="s">
        <v>260</v>
      </c>
      <c r="BM1008" s="191" t="s">
        <v>1679</v>
      </c>
    </row>
    <row r="1009" spans="1:65" s="14" customFormat="1" ht="10.199999999999999">
      <c r="B1009" s="209"/>
      <c r="C1009" s="210"/>
      <c r="D1009" s="200" t="s">
        <v>205</v>
      </c>
      <c r="E1009" s="211" t="s">
        <v>19</v>
      </c>
      <c r="F1009" s="212" t="s">
        <v>1680</v>
      </c>
      <c r="G1009" s="210"/>
      <c r="H1009" s="213">
        <v>2.496</v>
      </c>
      <c r="I1009" s="214"/>
      <c r="J1009" s="210"/>
      <c r="K1009" s="210"/>
      <c r="L1009" s="215"/>
      <c r="M1009" s="216"/>
      <c r="N1009" s="217"/>
      <c r="O1009" s="217"/>
      <c r="P1009" s="217"/>
      <c r="Q1009" s="217"/>
      <c r="R1009" s="217"/>
      <c r="S1009" s="217"/>
      <c r="T1009" s="218"/>
      <c r="AT1009" s="219" t="s">
        <v>205</v>
      </c>
      <c r="AU1009" s="219" t="s">
        <v>82</v>
      </c>
      <c r="AV1009" s="14" t="s">
        <v>82</v>
      </c>
      <c r="AW1009" s="14" t="s">
        <v>33</v>
      </c>
      <c r="AX1009" s="14" t="s">
        <v>72</v>
      </c>
      <c r="AY1009" s="219" t="s">
        <v>171</v>
      </c>
    </row>
    <row r="1010" spans="1:65" s="15" customFormat="1" ht="10.199999999999999">
      <c r="B1010" s="220"/>
      <c r="C1010" s="221"/>
      <c r="D1010" s="200" t="s">
        <v>205</v>
      </c>
      <c r="E1010" s="222" t="s">
        <v>19</v>
      </c>
      <c r="F1010" s="223" t="s">
        <v>208</v>
      </c>
      <c r="G1010" s="221"/>
      <c r="H1010" s="224">
        <v>2.496</v>
      </c>
      <c r="I1010" s="225"/>
      <c r="J1010" s="221"/>
      <c r="K1010" s="221"/>
      <c r="L1010" s="226"/>
      <c r="M1010" s="227"/>
      <c r="N1010" s="228"/>
      <c r="O1010" s="228"/>
      <c r="P1010" s="228"/>
      <c r="Q1010" s="228"/>
      <c r="R1010" s="228"/>
      <c r="S1010" s="228"/>
      <c r="T1010" s="229"/>
      <c r="AT1010" s="230" t="s">
        <v>205</v>
      </c>
      <c r="AU1010" s="230" t="s">
        <v>82</v>
      </c>
      <c r="AV1010" s="15" t="s">
        <v>177</v>
      </c>
      <c r="AW1010" s="15" t="s">
        <v>33</v>
      </c>
      <c r="AX1010" s="15" t="s">
        <v>80</v>
      </c>
      <c r="AY1010" s="230" t="s">
        <v>171</v>
      </c>
    </row>
    <row r="1011" spans="1:65" s="2" customFormat="1" ht="33" customHeight="1">
      <c r="A1011" s="35"/>
      <c r="B1011" s="36"/>
      <c r="C1011" s="180" t="s">
        <v>1681</v>
      </c>
      <c r="D1011" s="180" t="s">
        <v>173</v>
      </c>
      <c r="E1011" s="181" t="s">
        <v>1682</v>
      </c>
      <c r="F1011" s="182" t="s">
        <v>1683</v>
      </c>
      <c r="G1011" s="183" t="s">
        <v>197</v>
      </c>
      <c r="H1011" s="184">
        <v>4.0199999999999996</v>
      </c>
      <c r="I1011" s="185"/>
      <c r="J1011" s="186">
        <f>ROUND(I1011*H1011,2)</f>
        <v>0</v>
      </c>
      <c r="K1011" s="182" t="s">
        <v>190</v>
      </c>
      <c r="L1011" s="40"/>
      <c r="M1011" s="187" t="s">
        <v>19</v>
      </c>
      <c r="N1011" s="188" t="s">
        <v>43</v>
      </c>
      <c r="O1011" s="65"/>
      <c r="P1011" s="189">
        <f>O1011*H1011</f>
        <v>0</v>
      </c>
      <c r="Q1011" s="189">
        <v>0</v>
      </c>
      <c r="R1011" s="189">
        <f>Q1011*H1011</f>
        <v>0</v>
      </c>
      <c r="S1011" s="189">
        <v>0</v>
      </c>
      <c r="T1011" s="190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191" t="s">
        <v>260</v>
      </c>
      <c r="AT1011" s="191" t="s">
        <v>173</v>
      </c>
      <c r="AU1011" s="191" t="s">
        <v>82</v>
      </c>
      <c r="AY1011" s="18" t="s">
        <v>171</v>
      </c>
      <c r="BE1011" s="192">
        <f>IF(N1011="základní",J1011,0)</f>
        <v>0</v>
      </c>
      <c r="BF1011" s="192">
        <f>IF(N1011="snížená",J1011,0)</f>
        <v>0</v>
      </c>
      <c r="BG1011" s="192">
        <f>IF(N1011="zákl. přenesená",J1011,0)</f>
        <v>0</v>
      </c>
      <c r="BH1011" s="192">
        <f>IF(N1011="sníž. přenesená",J1011,0)</f>
        <v>0</v>
      </c>
      <c r="BI1011" s="192">
        <f>IF(N1011="nulová",J1011,0)</f>
        <v>0</v>
      </c>
      <c r="BJ1011" s="18" t="s">
        <v>80</v>
      </c>
      <c r="BK1011" s="192">
        <f>ROUND(I1011*H1011,2)</f>
        <v>0</v>
      </c>
      <c r="BL1011" s="18" t="s">
        <v>260</v>
      </c>
      <c r="BM1011" s="191" t="s">
        <v>1684</v>
      </c>
    </row>
    <row r="1012" spans="1:65" s="2" customFormat="1" ht="10.199999999999999">
      <c r="A1012" s="35"/>
      <c r="B1012" s="36"/>
      <c r="C1012" s="37"/>
      <c r="D1012" s="193" t="s">
        <v>192</v>
      </c>
      <c r="E1012" s="37"/>
      <c r="F1012" s="194" t="s">
        <v>1685</v>
      </c>
      <c r="G1012" s="37"/>
      <c r="H1012" s="37"/>
      <c r="I1012" s="195"/>
      <c r="J1012" s="37"/>
      <c r="K1012" s="37"/>
      <c r="L1012" s="40"/>
      <c r="M1012" s="196"/>
      <c r="N1012" s="197"/>
      <c r="O1012" s="65"/>
      <c r="P1012" s="65"/>
      <c r="Q1012" s="65"/>
      <c r="R1012" s="65"/>
      <c r="S1012" s="65"/>
      <c r="T1012" s="66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T1012" s="18" t="s">
        <v>192</v>
      </c>
      <c r="AU1012" s="18" t="s">
        <v>82</v>
      </c>
    </row>
    <row r="1013" spans="1:65" s="14" customFormat="1" ht="10.199999999999999">
      <c r="B1013" s="209"/>
      <c r="C1013" s="210"/>
      <c r="D1013" s="200" t="s">
        <v>205</v>
      </c>
      <c r="E1013" s="211" t="s">
        <v>19</v>
      </c>
      <c r="F1013" s="212" t="s">
        <v>1686</v>
      </c>
      <c r="G1013" s="210"/>
      <c r="H1013" s="213">
        <v>4.0199999999999996</v>
      </c>
      <c r="I1013" s="214"/>
      <c r="J1013" s="210"/>
      <c r="K1013" s="210"/>
      <c r="L1013" s="215"/>
      <c r="M1013" s="216"/>
      <c r="N1013" s="217"/>
      <c r="O1013" s="217"/>
      <c r="P1013" s="217"/>
      <c r="Q1013" s="217"/>
      <c r="R1013" s="217"/>
      <c r="S1013" s="217"/>
      <c r="T1013" s="218"/>
      <c r="AT1013" s="219" t="s">
        <v>205</v>
      </c>
      <c r="AU1013" s="219" t="s">
        <v>82</v>
      </c>
      <c r="AV1013" s="14" t="s">
        <v>82</v>
      </c>
      <c r="AW1013" s="14" t="s">
        <v>33</v>
      </c>
      <c r="AX1013" s="14" t="s">
        <v>72</v>
      </c>
      <c r="AY1013" s="219" t="s">
        <v>171</v>
      </c>
    </row>
    <row r="1014" spans="1:65" s="15" customFormat="1" ht="10.199999999999999">
      <c r="B1014" s="220"/>
      <c r="C1014" s="221"/>
      <c r="D1014" s="200" t="s">
        <v>205</v>
      </c>
      <c r="E1014" s="222" t="s">
        <v>19</v>
      </c>
      <c r="F1014" s="223" t="s">
        <v>208</v>
      </c>
      <c r="G1014" s="221"/>
      <c r="H1014" s="224">
        <v>4.0199999999999996</v>
      </c>
      <c r="I1014" s="225"/>
      <c r="J1014" s="221"/>
      <c r="K1014" s="221"/>
      <c r="L1014" s="226"/>
      <c r="M1014" s="227"/>
      <c r="N1014" s="228"/>
      <c r="O1014" s="228"/>
      <c r="P1014" s="228"/>
      <c r="Q1014" s="228"/>
      <c r="R1014" s="228"/>
      <c r="S1014" s="228"/>
      <c r="T1014" s="229"/>
      <c r="AT1014" s="230" t="s">
        <v>205</v>
      </c>
      <c r="AU1014" s="230" t="s">
        <v>82</v>
      </c>
      <c r="AV1014" s="15" t="s">
        <v>177</v>
      </c>
      <c r="AW1014" s="15" t="s">
        <v>33</v>
      </c>
      <c r="AX1014" s="15" t="s">
        <v>80</v>
      </c>
      <c r="AY1014" s="230" t="s">
        <v>171</v>
      </c>
    </row>
    <row r="1015" spans="1:65" s="2" customFormat="1" ht="37.799999999999997" customHeight="1">
      <c r="A1015" s="35"/>
      <c r="B1015" s="36"/>
      <c r="C1015" s="180" t="s">
        <v>1687</v>
      </c>
      <c r="D1015" s="180" t="s">
        <v>173</v>
      </c>
      <c r="E1015" s="181" t="s">
        <v>1688</v>
      </c>
      <c r="F1015" s="182" t="s">
        <v>1689</v>
      </c>
      <c r="G1015" s="183" t="s">
        <v>197</v>
      </c>
      <c r="H1015" s="184">
        <v>120.1</v>
      </c>
      <c r="I1015" s="185"/>
      <c r="J1015" s="186">
        <f>ROUND(I1015*H1015,2)</f>
        <v>0</v>
      </c>
      <c r="K1015" s="182" t="s">
        <v>889</v>
      </c>
      <c r="L1015" s="40"/>
      <c r="M1015" s="187" t="s">
        <v>19</v>
      </c>
      <c r="N1015" s="188" t="s">
        <v>43</v>
      </c>
      <c r="O1015" s="65"/>
      <c r="P1015" s="189">
        <f>O1015*H1015</f>
        <v>0</v>
      </c>
      <c r="Q1015" s="189">
        <v>0</v>
      </c>
      <c r="R1015" s="189">
        <f>Q1015*H1015</f>
        <v>0</v>
      </c>
      <c r="S1015" s="189">
        <v>0</v>
      </c>
      <c r="T1015" s="190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191" t="s">
        <v>260</v>
      </c>
      <c r="AT1015" s="191" t="s">
        <v>173</v>
      </c>
      <c r="AU1015" s="191" t="s">
        <v>82</v>
      </c>
      <c r="AY1015" s="18" t="s">
        <v>171</v>
      </c>
      <c r="BE1015" s="192">
        <f>IF(N1015="základní",J1015,0)</f>
        <v>0</v>
      </c>
      <c r="BF1015" s="192">
        <f>IF(N1015="snížená",J1015,0)</f>
        <v>0</v>
      </c>
      <c r="BG1015" s="192">
        <f>IF(N1015="zákl. přenesená",J1015,0)</f>
        <v>0</v>
      </c>
      <c r="BH1015" s="192">
        <f>IF(N1015="sníž. přenesená",J1015,0)</f>
        <v>0</v>
      </c>
      <c r="BI1015" s="192">
        <f>IF(N1015="nulová",J1015,0)</f>
        <v>0</v>
      </c>
      <c r="BJ1015" s="18" t="s">
        <v>80</v>
      </c>
      <c r="BK1015" s="192">
        <f>ROUND(I1015*H1015,2)</f>
        <v>0</v>
      </c>
      <c r="BL1015" s="18" t="s">
        <v>260</v>
      </c>
      <c r="BM1015" s="191" t="s">
        <v>1690</v>
      </c>
    </row>
    <row r="1016" spans="1:65" s="2" customFormat="1" ht="10.199999999999999">
      <c r="A1016" s="35"/>
      <c r="B1016" s="36"/>
      <c r="C1016" s="37"/>
      <c r="D1016" s="193" t="s">
        <v>192</v>
      </c>
      <c r="E1016" s="37"/>
      <c r="F1016" s="194" t="s">
        <v>1691</v>
      </c>
      <c r="G1016" s="37"/>
      <c r="H1016" s="37"/>
      <c r="I1016" s="195"/>
      <c r="J1016" s="37"/>
      <c r="K1016" s="37"/>
      <c r="L1016" s="40"/>
      <c r="M1016" s="196"/>
      <c r="N1016" s="197"/>
      <c r="O1016" s="65"/>
      <c r="P1016" s="65"/>
      <c r="Q1016" s="65"/>
      <c r="R1016" s="65"/>
      <c r="S1016" s="65"/>
      <c r="T1016" s="66"/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T1016" s="18" t="s">
        <v>192</v>
      </c>
      <c r="AU1016" s="18" t="s">
        <v>82</v>
      </c>
    </row>
    <row r="1017" spans="1:65" s="2" customFormat="1" ht="33" customHeight="1">
      <c r="A1017" s="35"/>
      <c r="B1017" s="36"/>
      <c r="C1017" s="180" t="s">
        <v>1692</v>
      </c>
      <c r="D1017" s="180" t="s">
        <v>173</v>
      </c>
      <c r="E1017" s="181" t="s">
        <v>1693</v>
      </c>
      <c r="F1017" s="182" t="s">
        <v>1694</v>
      </c>
      <c r="G1017" s="183" t="s">
        <v>197</v>
      </c>
      <c r="H1017" s="184">
        <v>120.1</v>
      </c>
      <c r="I1017" s="185"/>
      <c r="J1017" s="186">
        <f>ROUND(I1017*H1017,2)</f>
        <v>0</v>
      </c>
      <c r="K1017" s="182" t="s">
        <v>889</v>
      </c>
      <c r="L1017" s="40"/>
      <c r="M1017" s="187" t="s">
        <v>19</v>
      </c>
      <c r="N1017" s="188" t="s">
        <v>43</v>
      </c>
      <c r="O1017" s="65"/>
      <c r="P1017" s="189">
        <f>O1017*H1017</f>
        <v>0</v>
      </c>
      <c r="Q1017" s="189">
        <v>0</v>
      </c>
      <c r="R1017" s="189">
        <f>Q1017*H1017</f>
        <v>0</v>
      </c>
      <c r="S1017" s="189">
        <v>0</v>
      </c>
      <c r="T1017" s="190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191" t="s">
        <v>260</v>
      </c>
      <c r="AT1017" s="191" t="s">
        <v>173</v>
      </c>
      <c r="AU1017" s="191" t="s">
        <v>82</v>
      </c>
      <c r="AY1017" s="18" t="s">
        <v>171</v>
      </c>
      <c r="BE1017" s="192">
        <f>IF(N1017="základní",J1017,0)</f>
        <v>0</v>
      </c>
      <c r="BF1017" s="192">
        <f>IF(N1017="snížená",J1017,0)</f>
        <v>0</v>
      </c>
      <c r="BG1017" s="192">
        <f>IF(N1017="zákl. přenesená",J1017,0)</f>
        <v>0</v>
      </c>
      <c r="BH1017" s="192">
        <f>IF(N1017="sníž. přenesená",J1017,0)</f>
        <v>0</v>
      </c>
      <c r="BI1017" s="192">
        <f>IF(N1017="nulová",J1017,0)</f>
        <v>0</v>
      </c>
      <c r="BJ1017" s="18" t="s">
        <v>80</v>
      </c>
      <c r="BK1017" s="192">
        <f>ROUND(I1017*H1017,2)</f>
        <v>0</v>
      </c>
      <c r="BL1017" s="18" t="s">
        <v>260</v>
      </c>
      <c r="BM1017" s="191" t="s">
        <v>1695</v>
      </c>
    </row>
    <row r="1018" spans="1:65" s="2" customFormat="1" ht="10.199999999999999">
      <c r="A1018" s="35"/>
      <c r="B1018" s="36"/>
      <c r="C1018" s="37"/>
      <c r="D1018" s="193" t="s">
        <v>192</v>
      </c>
      <c r="E1018" s="37"/>
      <c r="F1018" s="194" t="s">
        <v>1696</v>
      </c>
      <c r="G1018" s="37"/>
      <c r="H1018" s="37"/>
      <c r="I1018" s="195"/>
      <c r="J1018" s="37"/>
      <c r="K1018" s="37"/>
      <c r="L1018" s="40"/>
      <c r="M1018" s="196"/>
      <c r="N1018" s="197"/>
      <c r="O1018" s="65"/>
      <c r="P1018" s="65"/>
      <c r="Q1018" s="65"/>
      <c r="R1018" s="65"/>
      <c r="S1018" s="65"/>
      <c r="T1018" s="66"/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T1018" s="18" t="s">
        <v>192</v>
      </c>
      <c r="AU1018" s="18" t="s">
        <v>82</v>
      </c>
    </row>
    <row r="1019" spans="1:65" s="2" customFormat="1" ht="16.5" customHeight="1">
      <c r="A1019" s="35"/>
      <c r="B1019" s="36"/>
      <c r="C1019" s="180" t="s">
        <v>1697</v>
      </c>
      <c r="D1019" s="180" t="s">
        <v>173</v>
      </c>
      <c r="E1019" s="181" t="s">
        <v>1698</v>
      </c>
      <c r="F1019" s="182" t="s">
        <v>1699</v>
      </c>
      <c r="G1019" s="183" t="s">
        <v>197</v>
      </c>
      <c r="H1019" s="184">
        <v>120.1</v>
      </c>
      <c r="I1019" s="185"/>
      <c r="J1019" s="186">
        <f>ROUND(I1019*H1019,2)</f>
        <v>0</v>
      </c>
      <c r="K1019" s="182" t="s">
        <v>19</v>
      </c>
      <c r="L1019" s="40"/>
      <c r="M1019" s="187" t="s">
        <v>19</v>
      </c>
      <c r="N1019" s="188" t="s">
        <v>43</v>
      </c>
      <c r="O1019" s="65"/>
      <c r="P1019" s="189">
        <f>O1019*H1019</f>
        <v>0</v>
      </c>
      <c r="Q1019" s="189">
        <v>2.5117213663764202E-7</v>
      </c>
      <c r="R1019" s="189">
        <f>Q1019*H1019</f>
        <v>3.0165773610180805E-5</v>
      </c>
      <c r="S1019" s="189">
        <v>0</v>
      </c>
      <c r="T1019" s="190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191" t="s">
        <v>260</v>
      </c>
      <c r="AT1019" s="191" t="s">
        <v>173</v>
      </c>
      <c r="AU1019" s="191" t="s">
        <v>82</v>
      </c>
      <c r="AY1019" s="18" t="s">
        <v>171</v>
      </c>
      <c r="BE1019" s="192">
        <f>IF(N1019="základní",J1019,0)</f>
        <v>0</v>
      </c>
      <c r="BF1019" s="192">
        <f>IF(N1019="snížená",J1019,0)</f>
        <v>0</v>
      </c>
      <c r="BG1019" s="192">
        <f>IF(N1019="zákl. přenesená",J1019,0)</f>
        <v>0</v>
      </c>
      <c r="BH1019" s="192">
        <f>IF(N1019="sníž. přenesená",J1019,0)</f>
        <v>0</v>
      </c>
      <c r="BI1019" s="192">
        <f>IF(N1019="nulová",J1019,0)</f>
        <v>0</v>
      </c>
      <c r="BJ1019" s="18" t="s">
        <v>80</v>
      </c>
      <c r="BK1019" s="192">
        <f>ROUND(I1019*H1019,2)</f>
        <v>0</v>
      </c>
      <c r="BL1019" s="18" t="s">
        <v>260</v>
      </c>
      <c r="BM1019" s="191" t="s">
        <v>1700</v>
      </c>
    </row>
    <row r="1020" spans="1:65" s="2" customFormat="1" ht="24.15" customHeight="1">
      <c r="A1020" s="35"/>
      <c r="B1020" s="36"/>
      <c r="C1020" s="180" t="s">
        <v>1701</v>
      </c>
      <c r="D1020" s="180" t="s">
        <v>173</v>
      </c>
      <c r="E1020" s="181" t="s">
        <v>1702</v>
      </c>
      <c r="F1020" s="182" t="s">
        <v>1703</v>
      </c>
      <c r="G1020" s="183" t="s">
        <v>197</v>
      </c>
      <c r="H1020" s="184">
        <v>12.714</v>
      </c>
      <c r="I1020" s="185"/>
      <c r="J1020" s="186">
        <f>ROUND(I1020*H1020,2)</f>
        <v>0</v>
      </c>
      <c r="K1020" s="182" t="s">
        <v>190</v>
      </c>
      <c r="L1020" s="40"/>
      <c r="M1020" s="187" t="s">
        <v>19</v>
      </c>
      <c r="N1020" s="188" t="s">
        <v>43</v>
      </c>
      <c r="O1020" s="65"/>
      <c r="P1020" s="189">
        <f>O1020*H1020</f>
        <v>0</v>
      </c>
      <c r="Q1020" s="189">
        <v>1.5E-3</v>
      </c>
      <c r="R1020" s="189">
        <f>Q1020*H1020</f>
        <v>1.9071000000000001E-2</v>
      </c>
      <c r="S1020" s="189">
        <v>0</v>
      </c>
      <c r="T1020" s="190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191" t="s">
        <v>260</v>
      </c>
      <c r="AT1020" s="191" t="s">
        <v>173</v>
      </c>
      <c r="AU1020" s="191" t="s">
        <v>82</v>
      </c>
      <c r="AY1020" s="18" t="s">
        <v>171</v>
      </c>
      <c r="BE1020" s="192">
        <f>IF(N1020="základní",J1020,0)</f>
        <v>0</v>
      </c>
      <c r="BF1020" s="192">
        <f>IF(N1020="snížená",J1020,0)</f>
        <v>0</v>
      </c>
      <c r="BG1020" s="192">
        <f>IF(N1020="zákl. přenesená",J1020,0)</f>
        <v>0</v>
      </c>
      <c r="BH1020" s="192">
        <f>IF(N1020="sníž. přenesená",J1020,0)</f>
        <v>0</v>
      </c>
      <c r="BI1020" s="192">
        <f>IF(N1020="nulová",J1020,0)</f>
        <v>0</v>
      </c>
      <c r="BJ1020" s="18" t="s">
        <v>80</v>
      </c>
      <c r="BK1020" s="192">
        <f>ROUND(I1020*H1020,2)</f>
        <v>0</v>
      </c>
      <c r="BL1020" s="18" t="s">
        <v>260</v>
      </c>
      <c r="BM1020" s="191" t="s">
        <v>1704</v>
      </c>
    </row>
    <row r="1021" spans="1:65" s="2" customFormat="1" ht="10.199999999999999">
      <c r="A1021" s="35"/>
      <c r="B1021" s="36"/>
      <c r="C1021" s="37"/>
      <c r="D1021" s="193" t="s">
        <v>192</v>
      </c>
      <c r="E1021" s="37"/>
      <c r="F1021" s="194" t="s">
        <v>1705</v>
      </c>
      <c r="G1021" s="37"/>
      <c r="H1021" s="37"/>
      <c r="I1021" s="195"/>
      <c r="J1021" s="37"/>
      <c r="K1021" s="37"/>
      <c r="L1021" s="40"/>
      <c r="M1021" s="196"/>
      <c r="N1021" s="197"/>
      <c r="O1021" s="65"/>
      <c r="P1021" s="65"/>
      <c r="Q1021" s="65"/>
      <c r="R1021" s="65"/>
      <c r="S1021" s="65"/>
      <c r="T1021" s="66"/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T1021" s="18" t="s">
        <v>192</v>
      </c>
      <c r="AU1021" s="18" t="s">
        <v>82</v>
      </c>
    </row>
    <row r="1022" spans="1:65" s="14" customFormat="1" ht="10.199999999999999">
      <c r="B1022" s="209"/>
      <c r="C1022" s="210"/>
      <c r="D1022" s="200" t="s">
        <v>205</v>
      </c>
      <c r="E1022" s="211" t="s">
        <v>19</v>
      </c>
      <c r="F1022" s="212" t="s">
        <v>1278</v>
      </c>
      <c r="G1022" s="210"/>
      <c r="H1022" s="213">
        <v>16.7</v>
      </c>
      <c r="I1022" s="214"/>
      <c r="J1022" s="210"/>
      <c r="K1022" s="210"/>
      <c r="L1022" s="215"/>
      <c r="M1022" s="216"/>
      <c r="N1022" s="217"/>
      <c r="O1022" s="217"/>
      <c r="P1022" s="217"/>
      <c r="Q1022" s="217"/>
      <c r="R1022" s="217"/>
      <c r="S1022" s="217"/>
      <c r="T1022" s="218"/>
      <c r="AT1022" s="219" t="s">
        <v>205</v>
      </c>
      <c r="AU1022" s="219" t="s">
        <v>82</v>
      </c>
      <c r="AV1022" s="14" t="s">
        <v>82</v>
      </c>
      <c r="AW1022" s="14" t="s">
        <v>33</v>
      </c>
      <c r="AX1022" s="14" t="s">
        <v>72</v>
      </c>
      <c r="AY1022" s="219" t="s">
        <v>171</v>
      </c>
    </row>
    <row r="1023" spans="1:65" s="13" customFormat="1" ht="10.199999999999999">
      <c r="B1023" s="198"/>
      <c r="C1023" s="199"/>
      <c r="D1023" s="200" t="s">
        <v>205</v>
      </c>
      <c r="E1023" s="201" t="s">
        <v>19</v>
      </c>
      <c r="F1023" s="202" t="s">
        <v>1706</v>
      </c>
      <c r="G1023" s="199"/>
      <c r="H1023" s="201" t="s">
        <v>19</v>
      </c>
      <c r="I1023" s="203"/>
      <c r="J1023" s="199"/>
      <c r="K1023" s="199"/>
      <c r="L1023" s="204"/>
      <c r="M1023" s="205"/>
      <c r="N1023" s="206"/>
      <c r="O1023" s="206"/>
      <c r="P1023" s="206"/>
      <c r="Q1023" s="206"/>
      <c r="R1023" s="206"/>
      <c r="S1023" s="206"/>
      <c r="T1023" s="207"/>
      <c r="AT1023" s="208" t="s">
        <v>205</v>
      </c>
      <c r="AU1023" s="208" t="s">
        <v>82</v>
      </c>
      <c r="AV1023" s="13" t="s">
        <v>80</v>
      </c>
      <c r="AW1023" s="13" t="s">
        <v>33</v>
      </c>
      <c r="AX1023" s="13" t="s">
        <v>72</v>
      </c>
      <c r="AY1023" s="208" t="s">
        <v>171</v>
      </c>
    </row>
    <row r="1024" spans="1:65" s="14" customFormat="1" ht="10.199999999999999">
      <c r="B1024" s="209"/>
      <c r="C1024" s="210"/>
      <c r="D1024" s="200" t="s">
        <v>205</v>
      </c>
      <c r="E1024" s="211" t="s">
        <v>19</v>
      </c>
      <c r="F1024" s="212" t="s">
        <v>1707</v>
      </c>
      <c r="G1024" s="210"/>
      <c r="H1024" s="213">
        <v>12.714</v>
      </c>
      <c r="I1024" s="214"/>
      <c r="J1024" s="210"/>
      <c r="K1024" s="210"/>
      <c r="L1024" s="215"/>
      <c r="M1024" s="216"/>
      <c r="N1024" s="217"/>
      <c r="O1024" s="217"/>
      <c r="P1024" s="217"/>
      <c r="Q1024" s="217"/>
      <c r="R1024" s="217"/>
      <c r="S1024" s="217"/>
      <c r="T1024" s="218"/>
      <c r="AT1024" s="219" t="s">
        <v>205</v>
      </c>
      <c r="AU1024" s="219" t="s">
        <v>82</v>
      </c>
      <c r="AV1024" s="14" t="s">
        <v>82</v>
      </c>
      <c r="AW1024" s="14" t="s">
        <v>33</v>
      </c>
      <c r="AX1024" s="14" t="s">
        <v>80</v>
      </c>
      <c r="AY1024" s="219" t="s">
        <v>171</v>
      </c>
    </row>
    <row r="1025" spans="1:65" s="2" customFormat="1" ht="24.15" customHeight="1">
      <c r="A1025" s="35"/>
      <c r="B1025" s="36"/>
      <c r="C1025" s="180" t="s">
        <v>1708</v>
      </c>
      <c r="D1025" s="180" t="s">
        <v>173</v>
      </c>
      <c r="E1025" s="181" t="s">
        <v>1709</v>
      </c>
      <c r="F1025" s="182" t="s">
        <v>1710</v>
      </c>
      <c r="G1025" s="183" t="s">
        <v>189</v>
      </c>
      <c r="H1025" s="184">
        <v>28</v>
      </c>
      <c r="I1025" s="185"/>
      <c r="J1025" s="186">
        <f>ROUND(I1025*H1025,2)</f>
        <v>0</v>
      </c>
      <c r="K1025" s="182" t="s">
        <v>190</v>
      </c>
      <c r="L1025" s="40"/>
      <c r="M1025" s="187" t="s">
        <v>19</v>
      </c>
      <c r="N1025" s="188" t="s">
        <v>43</v>
      </c>
      <c r="O1025" s="65"/>
      <c r="P1025" s="189">
        <f>O1025*H1025</f>
        <v>0</v>
      </c>
      <c r="Q1025" s="189">
        <v>2.1000000000000001E-4</v>
      </c>
      <c r="R1025" s="189">
        <f>Q1025*H1025</f>
        <v>5.8799999999999998E-3</v>
      </c>
      <c r="S1025" s="189">
        <v>0</v>
      </c>
      <c r="T1025" s="190">
        <f>S1025*H1025</f>
        <v>0</v>
      </c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R1025" s="191" t="s">
        <v>260</v>
      </c>
      <c r="AT1025" s="191" t="s">
        <v>173</v>
      </c>
      <c r="AU1025" s="191" t="s">
        <v>82</v>
      </c>
      <c r="AY1025" s="18" t="s">
        <v>171</v>
      </c>
      <c r="BE1025" s="192">
        <f>IF(N1025="základní",J1025,0)</f>
        <v>0</v>
      </c>
      <c r="BF1025" s="192">
        <f>IF(N1025="snížená",J1025,0)</f>
        <v>0</v>
      </c>
      <c r="BG1025" s="192">
        <f>IF(N1025="zákl. přenesená",J1025,0)</f>
        <v>0</v>
      </c>
      <c r="BH1025" s="192">
        <f>IF(N1025="sníž. přenesená",J1025,0)</f>
        <v>0</v>
      </c>
      <c r="BI1025" s="192">
        <f>IF(N1025="nulová",J1025,0)</f>
        <v>0</v>
      </c>
      <c r="BJ1025" s="18" t="s">
        <v>80</v>
      </c>
      <c r="BK1025" s="192">
        <f>ROUND(I1025*H1025,2)</f>
        <v>0</v>
      </c>
      <c r="BL1025" s="18" t="s">
        <v>260</v>
      </c>
      <c r="BM1025" s="191" t="s">
        <v>1711</v>
      </c>
    </row>
    <row r="1026" spans="1:65" s="2" customFormat="1" ht="10.199999999999999">
      <c r="A1026" s="35"/>
      <c r="B1026" s="36"/>
      <c r="C1026" s="37"/>
      <c r="D1026" s="193" t="s">
        <v>192</v>
      </c>
      <c r="E1026" s="37"/>
      <c r="F1026" s="194" t="s">
        <v>1712</v>
      </c>
      <c r="G1026" s="37"/>
      <c r="H1026" s="37"/>
      <c r="I1026" s="195"/>
      <c r="J1026" s="37"/>
      <c r="K1026" s="37"/>
      <c r="L1026" s="40"/>
      <c r="M1026" s="196"/>
      <c r="N1026" s="197"/>
      <c r="O1026" s="65"/>
      <c r="P1026" s="65"/>
      <c r="Q1026" s="65"/>
      <c r="R1026" s="65"/>
      <c r="S1026" s="65"/>
      <c r="T1026" s="66"/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T1026" s="18" t="s">
        <v>192</v>
      </c>
      <c r="AU1026" s="18" t="s">
        <v>82</v>
      </c>
    </row>
    <row r="1027" spans="1:65" s="2" customFormat="1" ht="24.15" customHeight="1">
      <c r="A1027" s="35"/>
      <c r="B1027" s="36"/>
      <c r="C1027" s="180" t="s">
        <v>1713</v>
      </c>
      <c r="D1027" s="180" t="s">
        <v>173</v>
      </c>
      <c r="E1027" s="181" t="s">
        <v>1714</v>
      </c>
      <c r="F1027" s="182" t="s">
        <v>1715</v>
      </c>
      <c r="G1027" s="183" t="s">
        <v>376</v>
      </c>
      <c r="H1027" s="184">
        <v>36.380000000000003</v>
      </c>
      <c r="I1027" s="185"/>
      <c r="J1027" s="186">
        <f>ROUND(I1027*H1027,2)</f>
        <v>0</v>
      </c>
      <c r="K1027" s="182" t="s">
        <v>190</v>
      </c>
      <c r="L1027" s="40"/>
      <c r="M1027" s="187" t="s">
        <v>19</v>
      </c>
      <c r="N1027" s="188" t="s">
        <v>43</v>
      </c>
      <c r="O1027" s="65"/>
      <c r="P1027" s="189">
        <f>O1027*H1027</f>
        <v>0</v>
      </c>
      <c r="Q1027" s="189">
        <v>1.42E-3</v>
      </c>
      <c r="R1027" s="189">
        <f>Q1027*H1027</f>
        <v>5.1659600000000007E-2</v>
      </c>
      <c r="S1027" s="189">
        <v>0</v>
      </c>
      <c r="T1027" s="190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191" t="s">
        <v>260</v>
      </c>
      <c r="AT1027" s="191" t="s">
        <v>173</v>
      </c>
      <c r="AU1027" s="191" t="s">
        <v>82</v>
      </c>
      <c r="AY1027" s="18" t="s">
        <v>171</v>
      </c>
      <c r="BE1027" s="192">
        <f>IF(N1027="základní",J1027,0)</f>
        <v>0</v>
      </c>
      <c r="BF1027" s="192">
        <f>IF(N1027="snížená",J1027,0)</f>
        <v>0</v>
      </c>
      <c r="BG1027" s="192">
        <f>IF(N1027="zákl. přenesená",J1027,0)</f>
        <v>0</v>
      </c>
      <c r="BH1027" s="192">
        <f>IF(N1027="sníž. přenesená",J1027,0)</f>
        <v>0</v>
      </c>
      <c r="BI1027" s="192">
        <f>IF(N1027="nulová",J1027,0)</f>
        <v>0</v>
      </c>
      <c r="BJ1027" s="18" t="s">
        <v>80</v>
      </c>
      <c r="BK1027" s="192">
        <f>ROUND(I1027*H1027,2)</f>
        <v>0</v>
      </c>
      <c r="BL1027" s="18" t="s">
        <v>260</v>
      </c>
      <c r="BM1027" s="191" t="s">
        <v>1716</v>
      </c>
    </row>
    <row r="1028" spans="1:65" s="2" customFormat="1" ht="10.199999999999999">
      <c r="A1028" s="35"/>
      <c r="B1028" s="36"/>
      <c r="C1028" s="37"/>
      <c r="D1028" s="193" t="s">
        <v>192</v>
      </c>
      <c r="E1028" s="37"/>
      <c r="F1028" s="194" t="s">
        <v>1717</v>
      </c>
      <c r="G1028" s="37"/>
      <c r="H1028" s="37"/>
      <c r="I1028" s="195"/>
      <c r="J1028" s="37"/>
      <c r="K1028" s="37"/>
      <c r="L1028" s="40"/>
      <c r="M1028" s="196"/>
      <c r="N1028" s="197"/>
      <c r="O1028" s="65"/>
      <c r="P1028" s="65"/>
      <c r="Q1028" s="65"/>
      <c r="R1028" s="65"/>
      <c r="S1028" s="65"/>
      <c r="T1028" s="66"/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T1028" s="18" t="s">
        <v>192</v>
      </c>
      <c r="AU1028" s="18" t="s">
        <v>82</v>
      </c>
    </row>
    <row r="1029" spans="1:65" s="14" customFormat="1" ht="10.199999999999999">
      <c r="B1029" s="209"/>
      <c r="C1029" s="210"/>
      <c r="D1029" s="200" t="s">
        <v>205</v>
      </c>
      <c r="E1029" s="211" t="s">
        <v>19</v>
      </c>
      <c r="F1029" s="212" t="s">
        <v>1718</v>
      </c>
      <c r="G1029" s="210"/>
      <c r="H1029" s="213">
        <v>36.380000000000003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205</v>
      </c>
      <c r="AU1029" s="219" t="s">
        <v>82</v>
      </c>
      <c r="AV1029" s="14" t="s">
        <v>82</v>
      </c>
      <c r="AW1029" s="14" t="s">
        <v>33</v>
      </c>
      <c r="AX1029" s="14" t="s">
        <v>80</v>
      </c>
      <c r="AY1029" s="219" t="s">
        <v>171</v>
      </c>
    </row>
    <row r="1030" spans="1:65" s="2" customFormat="1" ht="44.25" customHeight="1">
      <c r="A1030" s="35"/>
      <c r="B1030" s="36"/>
      <c r="C1030" s="180" t="s">
        <v>1719</v>
      </c>
      <c r="D1030" s="180" t="s">
        <v>173</v>
      </c>
      <c r="E1030" s="181" t="s">
        <v>1720</v>
      </c>
      <c r="F1030" s="182" t="s">
        <v>1721</v>
      </c>
      <c r="G1030" s="183" t="s">
        <v>860</v>
      </c>
      <c r="H1030" s="242"/>
      <c r="I1030" s="185"/>
      <c r="J1030" s="186">
        <f>ROUND(I1030*H1030,2)</f>
        <v>0</v>
      </c>
      <c r="K1030" s="182" t="s">
        <v>190</v>
      </c>
      <c r="L1030" s="40"/>
      <c r="M1030" s="187" t="s">
        <v>19</v>
      </c>
      <c r="N1030" s="188" t="s">
        <v>43</v>
      </c>
      <c r="O1030" s="65"/>
      <c r="P1030" s="189">
        <f>O1030*H1030</f>
        <v>0</v>
      </c>
      <c r="Q1030" s="189">
        <v>0</v>
      </c>
      <c r="R1030" s="189">
        <f>Q1030*H1030</f>
        <v>0</v>
      </c>
      <c r="S1030" s="189">
        <v>0</v>
      </c>
      <c r="T1030" s="190">
        <f>S1030*H1030</f>
        <v>0</v>
      </c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R1030" s="191" t="s">
        <v>260</v>
      </c>
      <c r="AT1030" s="191" t="s">
        <v>173</v>
      </c>
      <c r="AU1030" s="191" t="s">
        <v>82</v>
      </c>
      <c r="AY1030" s="18" t="s">
        <v>171</v>
      </c>
      <c r="BE1030" s="192">
        <f>IF(N1030="základní",J1030,0)</f>
        <v>0</v>
      </c>
      <c r="BF1030" s="192">
        <f>IF(N1030="snížená",J1030,0)</f>
        <v>0</v>
      </c>
      <c r="BG1030" s="192">
        <f>IF(N1030="zákl. přenesená",J1030,0)</f>
        <v>0</v>
      </c>
      <c r="BH1030" s="192">
        <f>IF(N1030="sníž. přenesená",J1030,0)</f>
        <v>0</v>
      </c>
      <c r="BI1030" s="192">
        <f>IF(N1030="nulová",J1030,0)</f>
        <v>0</v>
      </c>
      <c r="BJ1030" s="18" t="s">
        <v>80</v>
      </c>
      <c r="BK1030" s="192">
        <f>ROUND(I1030*H1030,2)</f>
        <v>0</v>
      </c>
      <c r="BL1030" s="18" t="s">
        <v>260</v>
      </c>
      <c r="BM1030" s="191" t="s">
        <v>1722</v>
      </c>
    </row>
    <row r="1031" spans="1:65" s="2" customFormat="1" ht="10.199999999999999">
      <c r="A1031" s="35"/>
      <c r="B1031" s="36"/>
      <c r="C1031" s="37"/>
      <c r="D1031" s="193" t="s">
        <v>192</v>
      </c>
      <c r="E1031" s="37"/>
      <c r="F1031" s="194" t="s">
        <v>1723</v>
      </c>
      <c r="G1031" s="37"/>
      <c r="H1031" s="37"/>
      <c r="I1031" s="195"/>
      <c r="J1031" s="37"/>
      <c r="K1031" s="37"/>
      <c r="L1031" s="40"/>
      <c r="M1031" s="196"/>
      <c r="N1031" s="197"/>
      <c r="O1031" s="65"/>
      <c r="P1031" s="65"/>
      <c r="Q1031" s="65"/>
      <c r="R1031" s="65"/>
      <c r="S1031" s="65"/>
      <c r="T1031" s="66"/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T1031" s="18" t="s">
        <v>192</v>
      </c>
      <c r="AU1031" s="18" t="s">
        <v>82</v>
      </c>
    </row>
    <row r="1032" spans="1:65" s="12" customFormat="1" ht="22.8" customHeight="1">
      <c r="B1032" s="164"/>
      <c r="C1032" s="165"/>
      <c r="D1032" s="166" t="s">
        <v>71</v>
      </c>
      <c r="E1032" s="178" t="s">
        <v>1724</v>
      </c>
      <c r="F1032" s="178" t="s">
        <v>1725</v>
      </c>
      <c r="G1032" s="165"/>
      <c r="H1032" s="165"/>
      <c r="I1032" s="168"/>
      <c r="J1032" s="179">
        <f>BK1032</f>
        <v>0</v>
      </c>
      <c r="K1032" s="165"/>
      <c r="L1032" s="170"/>
      <c r="M1032" s="171"/>
      <c r="N1032" s="172"/>
      <c r="O1032" s="172"/>
      <c r="P1032" s="173">
        <f>SUM(P1033:P1069)</f>
        <v>0</v>
      </c>
      <c r="Q1032" s="172"/>
      <c r="R1032" s="173">
        <f>SUM(R1033:R1069)</f>
        <v>0.44288036338452269</v>
      </c>
      <c r="S1032" s="172"/>
      <c r="T1032" s="174">
        <f>SUM(T1033:T1069)</f>
        <v>0</v>
      </c>
      <c r="AR1032" s="175" t="s">
        <v>82</v>
      </c>
      <c r="AT1032" s="176" t="s">
        <v>71</v>
      </c>
      <c r="AU1032" s="176" t="s">
        <v>80</v>
      </c>
      <c r="AY1032" s="175" t="s">
        <v>171</v>
      </c>
      <c r="BK1032" s="177">
        <f>SUM(BK1033:BK1069)</f>
        <v>0</v>
      </c>
    </row>
    <row r="1033" spans="1:65" s="2" customFormat="1" ht="24.15" customHeight="1">
      <c r="A1033" s="35"/>
      <c r="B1033" s="36"/>
      <c r="C1033" s="180" t="s">
        <v>1726</v>
      </c>
      <c r="D1033" s="180" t="s">
        <v>173</v>
      </c>
      <c r="E1033" s="181" t="s">
        <v>1727</v>
      </c>
      <c r="F1033" s="182" t="s">
        <v>1728</v>
      </c>
      <c r="G1033" s="183" t="s">
        <v>197</v>
      </c>
      <c r="H1033" s="184">
        <v>66.141999999999996</v>
      </c>
      <c r="I1033" s="185"/>
      <c r="J1033" s="186">
        <f>ROUND(I1033*H1033,2)</f>
        <v>0</v>
      </c>
      <c r="K1033" s="182" t="s">
        <v>190</v>
      </c>
      <c r="L1033" s="40"/>
      <c r="M1033" s="187" t="s">
        <v>19</v>
      </c>
      <c r="N1033" s="188" t="s">
        <v>43</v>
      </c>
      <c r="O1033" s="65"/>
      <c r="P1033" s="189">
        <f>O1033*H1033</f>
        <v>0</v>
      </c>
      <c r="Q1033" s="189">
        <v>2.9999999999999997E-4</v>
      </c>
      <c r="R1033" s="189">
        <f>Q1033*H1033</f>
        <v>1.9842599999999998E-2</v>
      </c>
      <c r="S1033" s="189">
        <v>0</v>
      </c>
      <c r="T1033" s="190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191" t="s">
        <v>260</v>
      </c>
      <c r="AT1033" s="191" t="s">
        <v>173</v>
      </c>
      <c r="AU1033" s="191" t="s">
        <v>82</v>
      </c>
      <c r="AY1033" s="18" t="s">
        <v>171</v>
      </c>
      <c r="BE1033" s="192">
        <f>IF(N1033="základní",J1033,0)</f>
        <v>0</v>
      </c>
      <c r="BF1033" s="192">
        <f>IF(N1033="snížená",J1033,0)</f>
        <v>0</v>
      </c>
      <c r="BG1033" s="192">
        <f>IF(N1033="zákl. přenesená",J1033,0)</f>
        <v>0</v>
      </c>
      <c r="BH1033" s="192">
        <f>IF(N1033="sníž. přenesená",J1033,0)</f>
        <v>0</v>
      </c>
      <c r="BI1033" s="192">
        <f>IF(N1033="nulová",J1033,0)</f>
        <v>0</v>
      </c>
      <c r="BJ1033" s="18" t="s">
        <v>80</v>
      </c>
      <c r="BK1033" s="192">
        <f>ROUND(I1033*H1033,2)</f>
        <v>0</v>
      </c>
      <c r="BL1033" s="18" t="s">
        <v>260</v>
      </c>
      <c r="BM1033" s="191" t="s">
        <v>1729</v>
      </c>
    </row>
    <row r="1034" spans="1:65" s="2" customFormat="1" ht="10.199999999999999">
      <c r="A1034" s="35"/>
      <c r="B1034" s="36"/>
      <c r="C1034" s="37"/>
      <c r="D1034" s="193" t="s">
        <v>192</v>
      </c>
      <c r="E1034" s="37"/>
      <c r="F1034" s="194" t="s">
        <v>1730</v>
      </c>
      <c r="G1034" s="37"/>
      <c r="H1034" s="37"/>
      <c r="I1034" s="195"/>
      <c r="J1034" s="37"/>
      <c r="K1034" s="37"/>
      <c r="L1034" s="40"/>
      <c r="M1034" s="196"/>
      <c r="N1034" s="197"/>
      <c r="O1034" s="65"/>
      <c r="P1034" s="65"/>
      <c r="Q1034" s="65"/>
      <c r="R1034" s="65"/>
      <c r="S1034" s="65"/>
      <c r="T1034" s="66"/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T1034" s="18" t="s">
        <v>192</v>
      </c>
      <c r="AU1034" s="18" t="s">
        <v>82</v>
      </c>
    </row>
    <row r="1035" spans="1:65" s="14" customFormat="1" ht="10.199999999999999">
      <c r="B1035" s="209"/>
      <c r="C1035" s="210"/>
      <c r="D1035" s="200" t="s">
        <v>205</v>
      </c>
      <c r="E1035" s="211" t="s">
        <v>19</v>
      </c>
      <c r="F1035" s="212" t="s">
        <v>1731</v>
      </c>
      <c r="G1035" s="210"/>
      <c r="H1035" s="213">
        <v>21.09</v>
      </c>
      <c r="I1035" s="214"/>
      <c r="J1035" s="210"/>
      <c r="K1035" s="210"/>
      <c r="L1035" s="215"/>
      <c r="M1035" s="216"/>
      <c r="N1035" s="217"/>
      <c r="O1035" s="217"/>
      <c r="P1035" s="217"/>
      <c r="Q1035" s="217"/>
      <c r="R1035" s="217"/>
      <c r="S1035" s="217"/>
      <c r="T1035" s="218"/>
      <c r="AT1035" s="219" t="s">
        <v>205</v>
      </c>
      <c r="AU1035" s="219" t="s">
        <v>82</v>
      </c>
      <c r="AV1035" s="14" t="s">
        <v>82</v>
      </c>
      <c r="AW1035" s="14" t="s">
        <v>33</v>
      </c>
      <c r="AX1035" s="14" t="s">
        <v>72</v>
      </c>
      <c r="AY1035" s="219" t="s">
        <v>171</v>
      </c>
    </row>
    <row r="1036" spans="1:65" s="14" customFormat="1" ht="10.199999999999999">
      <c r="B1036" s="209"/>
      <c r="C1036" s="210"/>
      <c r="D1036" s="200" t="s">
        <v>205</v>
      </c>
      <c r="E1036" s="211" t="s">
        <v>19</v>
      </c>
      <c r="F1036" s="212" t="s">
        <v>1732</v>
      </c>
      <c r="G1036" s="210"/>
      <c r="H1036" s="213">
        <v>51.917999999999999</v>
      </c>
      <c r="I1036" s="214"/>
      <c r="J1036" s="210"/>
      <c r="K1036" s="210"/>
      <c r="L1036" s="215"/>
      <c r="M1036" s="216"/>
      <c r="N1036" s="217"/>
      <c r="O1036" s="217"/>
      <c r="P1036" s="217"/>
      <c r="Q1036" s="217"/>
      <c r="R1036" s="217"/>
      <c r="S1036" s="217"/>
      <c r="T1036" s="218"/>
      <c r="AT1036" s="219" t="s">
        <v>205</v>
      </c>
      <c r="AU1036" s="219" t="s">
        <v>82</v>
      </c>
      <c r="AV1036" s="14" t="s">
        <v>82</v>
      </c>
      <c r="AW1036" s="14" t="s">
        <v>33</v>
      </c>
      <c r="AX1036" s="14" t="s">
        <v>72</v>
      </c>
      <c r="AY1036" s="219" t="s">
        <v>171</v>
      </c>
    </row>
    <row r="1037" spans="1:65" s="14" customFormat="1" ht="10.199999999999999">
      <c r="B1037" s="209"/>
      <c r="C1037" s="210"/>
      <c r="D1037" s="200" t="s">
        <v>205</v>
      </c>
      <c r="E1037" s="211" t="s">
        <v>19</v>
      </c>
      <c r="F1037" s="212" t="s">
        <v>1733</v>
      </c>
      <c r="G1037" s="210"/>
      <c r="H1037" s="213">
        <v>-6.8659999999999997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205</v>
      </c>
      <c r="AU1037" s="219" t="s">
        <v>82</v>
      </c>
      <c r="AV1037" s="14" t="s">
        <v>82</v>
      </c>
      <c r="AW1037" s="14" t="s">
        <v>33</v>
      </c>
      <c r="AX1037" s="14" t="s">
        <v>72</v>
      </c>
      <c r="AY1037" s="219" t="s">
        <v>171</v>
      </c>
    </row>
    <row r="1038" spans="1:65" s="15" customFormat="1" ht="10.199999999999999">
      <c r="B1038" s="220"/>
      <c r="C1038" s="221"/>
      <c r="D1038" s="200" t="s">
        <v>205</v>
      </c>
      <c r="E1038" s="222" t="s">
        <v>19</v>
      </c>
      <c r="F1038" s="223" t="s">
        <v>208</v>
      </c>
      <c r="G1038" s="221"/>
      <c r="H1038" s="224">
        <v>66.141999999999996</v>
      </c>
      <c r="I1038" s="225"/>
      <c r="J1038" s="221"/>
      <c r="K1038" s="221"/>
      <c r="L1038" s="226"/>
      <c r="M1038" s="227"/>
      <c r="N1038" s="228"/>
      <c r="O1038" s="228"/>
      <c r="P1038" s="228"/>
      <c r="Q1038" s="228"/>
      <c r="R1038" s="228"/>
      <c r="S1038" s="228"/>
      <c r="T1038" s="229"/>
      <c r="AT1038" s="230" t="s">
        <v>205</v>
      </c>
      <c r="AU1038" s="230" t="s">
        <v>82</v>
      </c>
      <c r="AV1038" s="15" t="s">
        <v>177</v>
      </c>
      <c r="AW1038" s="15" t="s">
        <v>33</v>
      </c>
      <c r="AX1038" s="15" t="s">
        <v>80</v>
      </c>
      <c r="AY1038" s="230" t="s">
        <v>171</v>
      </c>
    </row>
    <row r="1039" spans="1:65" s="2" customFormat="1" ht="37.799999999999997" customHeight="1">
      <c r="A1039" s="35"/>
      <c r="B1039" s="36"/>
      <c r="C1039" s="180" t="s">
        <v>1734</v>
      </c>
      <c r="D1039" s="180" t="s">
        <v>173</v>
      </c>
      <c r="E1039" s="181" t="s">
        <v>1735</v>
      </c>
      <c r="F1039" s="182" t="s">
        <v>1736</v>
      </c>
      <c r="G1039" s="183" t="s">
        <v>197</v>
      </c>
      <c r="H1039" s="184">
        <v>66.141999999999996</v>
      </c>
      <c r="I1039" s="185"/>
      <c r="J1039" s="186">
        <f>ROUND(I1039*H1039,2)</f>
        <v>0</v>
      </c>
      <c r="K1039" s="182" t="s">
        <v>190</v>
      </c>
      <c r="L1039" s="40"/>
      <c r="M1039" s="187" t="s">
        <v>19</v>
      </c>
      <c r="N1039" s="188" t="s">
        <v>43</v>
      </c>
      <c r="O1039" s="65"/>
      <c r="P1039" s="189">
        <f>O1039*H1039</f>
        <v>0</v>
      </c>
      <c r="Q1039" s="189">
        <v>6.0000000000000001E-3</v>
      </c>
      <c r="R1039" s="189">
        <f>Q1039*H1039</f>
        <v>0.39685199999999998</v>
      </c>
      <c r="S1039" s="189">
        <v>0</v>
      </c>
      <c r="T1039" s="190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191" t="s">
        <v>260</v>
      </c>
      <c r="AT1039" s="191" t="s">
        <v>173</v>
      </c>
      <c r="AU1039" s="191" t="s">
        <v>82</v>
      </c>
      <c r="AY1039" s="18" t="s">
        <v>171</v>
      </c>
      <c r="BE1039" s="192">
        <f>IF(N1039="základní",J1039,0)</f>
        <v>0</v>
      </c>
      <c r="BF1039" s="192">
        <f>IF(N1039="snížená",J1039,0)</f>
        <v>0</v>
      </c>
      <c r="BG1039" s="192">
        <f>IF(N1039="zákl. přenesená",J1039,0)</f>
        <v>0</v>
      </c>
      <c r="BH1039" s="192">
        <f>IF(N1039="sníž. přenesená",J1039,0)</f>
        <v>0</v>
      </c>
      <c r="BI1039" s="192">
        <f>IF(N1039="nulová",J1039,0)</f>
        <v>0</v>
      </c>
      <c r="BJ1039" s="18" t="s">
        <v>80</v>
      </c>
      <c r="BK1039" s="192">
        <f>ROUND(I1039*H1039,2)</f>
        <v>0</v>
      </c>
      <c r="BL1039" s="18" t="s">
        <v>260</v>
      </c>
      <c r="BM1039" s="191" t="s">
        <v>1737</v>
      </c>
    </row>
    <row r="1040" spans="1:65" s="2" customFormat="1" ht="10.199999999999999">
      <c r="A1040" s="35"/>
      <c r="B1040" s="36"/>
      <c r="C1040" s="37"/>
      <c r="D1040" s="193" t="s">
        <v>192</v>
      </c>
      <c r="E1040" s="37"/>
      <c r="F1040" s="194" t="s">
        <v>1738</v>
      </c>
      <c r="G1040" s="37"/>
      <c r="H1040" s="37"/>
      <c r="I1040" s="195"/>
      <c r="J1040" s="37"/>
      <c r="K1040" s="37"/>
      <c r="L1040" s="40"/>
      <c r="M1040" s="196"/>
      <c r="N1040" s="197"/>
      <c r="O1040" s="65"/>
      <c r="P1040" s="65"/>
      <c r="Q1040" s="65"/>
      <c r="R1040" s="65"/>
      <c r="S1040" s="65"/>
      <c r="T1040" s="66"/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T1040" s="18" t="s">
        <v>192</v>
      </c>
      <c r="AU1040" s="18" t="s">
        <v>82</v>
      </c>
    </row>
    <row r="1041" spans="1:65" s="2" customFormat="1" ht="28.8">
      <c r="A1041" s="35"/>
      <c r="B1041" s="36"/>
      <c r="C1041" s="37"/>
      <c r="D1041" s="200" t="s">
        <v>233</v>
      </c>
      <c r="E1041" s="37"/>
      <c r="F1041" s="231" t="s">
        <v>1739</v>
      </c>
      <c r="G1041" s="37"/>
      <c r="H1041" s="37"/>
      <c r="I1041" s="195"/>
      <c r="J1041" s="37"/>
      <c r="K1041" s="37"/>
      <c r="L1041" s="40"/>
      <c r="M1041" s="196"/>
      <c r="N1041" s="197"/>
      <c r="O1041" s="65"/>
      <c r="P1041" s="65"/>
      <c r="Q1041" s="65"/>
      <c r="R1041" s="65"/>
      <c r="S1041" s="65"/>
      <c r="T1041" s="66"/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T1041" s="18" t="s">
        <v>233</v>
      </c>
      <c r="AU1041" s="18" t="s">
        <v>82</v>
      </c>
    </row>
    <row r="1042" spans="1:65" s="2" customFormat="1" ht="33" customHeight="1">
      <c r="A1042" s="35"/>
      <c r="B1042" s="36"/>
      <c r="C1042" s="180" t="s">
        <v>1740</v>
      </c>
      <c r="D1042" s="180" t="s">
        <v>173</v>
      </c>
      <c r="E1042" s="181" t="s">
        <v>1741</v>
      </c>
      <c r="F1042" s="182" t="s">
        <v>1742</v>
      </c>
      <c r="G1042" s="183" t="s">
        <v>197</v>
      </c>
      <c r="H1042" s="184">
        <v>66.141999999999996</v>
      </c>
      <c r="I1042" s="185"/>
      <c r="J1042" s="186">
        <f>ROUND(I1042*H1042,2)</f>
        <v>0</v>
      </c>
      <c r="K1042" s="182" t="s">
        <v>889</v>
      </c>
      <c r="L1042" s="40"/>
      <c r="M1042" s="187" t="s">
        <v>19</v>
      </c>
      <c r="N1042" s="188" t="s">
        <v>43</v>
      </c>
      <c r="O1042" s="65"/>
      <c r="P1042" s="189">
        <f>O1042*H1042</f>
        <v>0</v>
      </c>
      <c r="Q1042" s="189">
        <v>0</v>
      </c>
      <c r="R1042" s="189">
        <f>Q1042*H1042</f>
        <v>0</v>
      </c>
      <c r="S1042" s="189">
        <v>0</v>
      </c>
      <c r="T1042" s="190">
        <f>S1042*H1042</f>
        <v>0</v>
      </c>
      <c r="U1042" s="35"/>
      <c r="V1042" s="35"/>
      <c r="W1042" s="35"/>
      <c r="X1042" s="35"/>
      <c r="Y1042" s="35"/>
      <c r="Z1042" s="35"/>
      <c r="AA1042" s="35"/>
      <c r="AB1042" s="35"/>
      <c r="AC1042" s="35"/>
      <c r="AD1042" s="35"/>
      <c r="AE1042" s="35"/>
      <c r="AR1042" s="191" t="s">
        <v>260</v>
      </c>
      <c r="AT1042" s="191" t="s">
        <v>173</v>
      </c>
      <c r="AU1042" s="191" t="s">
        <v>82</v>
      </c>
      <c r="AY1042" s="18" t="s">
        <v>171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8" t="s">
        <v>80</v>
      </c>
      <c r="BK1042" s="192">
        <f>ROUND(I1042*H1042,2)</f>
        <v>0</v>
      </c>
      <c r="BL1042" s="18" t="s">
        <v>260</v>
      </c>
      <c r="BM1042" s="191" t="s">
        <v>1743</v>
      </c>
    </row>
    <row r="1043" spans="1:65" s="2" customFormat="1" ht="10.199999999999999">
      <c r="A1043" s="35"/>
      <c r="B1043" s="36"/>
      <c r="C1043" s="37"/>
      <c r="D1043" s="193" t="s">
        <v>192</v>
      </c>
      <c r="E1043" s="37"/>
      <c r="F1043" s="194" t="s">
        <v>1744</v>
      </c>
      <c r="G1043" s="37"/>
      <c r="H1043" s="37"/>
      <c r="I1043" s="195"/>
      <c r="J1043" s="37"/>
      <c r="K1043" s="37"/>
      <c r="L1043" s="40"/>
      <c r="M1043" s="196"/>
      <c r="N1043" s="197"/>
      <c r="O1043" s="65"/>
      <c r="P1043" s="65"/>
      <c r="Q1043" s="65"/>
      <c r="R1043" s="65"/>
      <c r="S1043" s="65"/>
      <c r="T1043" s="66"/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T1043" s="18" t="s">
        <v>192</v>
      </c>
      <c r="AU1043" s="18" t="s">
        <v>82</v>
      </c>
    </row>
    <row r="1044" spans="1:65" s="2" customFormat="1" ht="33" customHeight="1">
      <c r="A1044" s="35"/>
      <c r="B1044" s="36"/>
      <c r="C1044" s="180" t="s">
        <v>1745</v>
      </c>
      <c r="D1044" s="180" t="s">
        <v>173</v>
      </c>
      <c r="E1044" s="181" t="s">
        <v>1746</v>
      </c>
      <c r="F1044" s="182" t="s">
        <v>1747</v>
      </c>
      <c r="G1044" s="183" t="s">
        <v>197</v>
      </c>
      <c r="H1044" s="184">
        <v>66.141999999999996</v>
      </c>
      <c r="I1044" s="185"/>
      <c r="J1044" s="186">
        <f>ROUND(I1044*H1044,2)</f>
        <v>0</v>
      </c>
      <c r="K1044" s="182" t="s">
        <v>889</v>
      </c>
      <c r="L1044" s="40"/>
      <c r="M1044" s="187" t="s">
        <v>19</v>
      </c>
      <c r="N1044" s="188" t="s">
        <v>43</v>
      </c>
      <c r="O1044" s="65"/>
      <c r="P1044" s="189">
        <f>O1044*H1044</f>
        <v>0</v>
      </c>
      <c r="Q1044" s="189">
        <v>0</v>
      </c>
      <c r="R1044" s="189">
        <f>Q1044*H1044</f>
        <v>0</v>
      </c>
      <c r="S1044" s="189">
        <v>0</v>
      </c>
      <c r="T1044" s="190">
        <f>S1044*H1044</f>
        <v>0</v>
      </c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R1044" s="191" t="s">
        <v>260</v>
      </c>
      <c r="AT1044" s="191" t="s">
        <v>173</v>
      </c>
      <c r="AU1044" s="191" t="s">
        <v>82</v>
      </c>
      <c r="AY1044" s="18" t="s">
        <v>171</v>
      </c>
      <c r="BE1044" s="192">
        <f>IF(N1044="základní",J1044,0)</f>
        <v>0</v>
      </c>
      <c r="BF1044" s="192">
        <f>IF(N1044="snížená",J1044,0)</f>
        <v>0</v>
      </c>
      <c r="BG1044" s="192">
        <f>IF(N1044="zákl. přenesená",J1044,0)</f>
        <v>0</v>
      </c>
      <c r="BH1044" s="192">
        <f>IF(N1044="sníž. přenesená",J1044,0)</f>
        <v>0</v>
      </c>
      <c r="BI1044" s="192">
        <f>IF(N1044="nulová",J1044,0)</f>
        <v>0</v>
      </c>
      <c r="BJ1044" s="18" t="s">
        <v>80</v>
      </c>
      <c r="BK1044" s="192">
        <f>ROUND(I1044*H1044,2)</f>
        <v>0</v>
      </c>
      <c r="BL1044" s="18" t="s">
        <v>260</v>
      </c>
      <c r="BM1044" s="191" t="s">
        <v>1748</v>
      </c>
    </row>
    <row r="1045" spans="1:65" s="2" customFormat="1" ht="10.199999999999999">
      <c r="A1045" s="35"/>
      <c r="B1045" s="36"/>
      <c r="C1045" s="37"/>
      <c r="D1045" s="193" t="s">
        <v>192</v>
      </c>
      <c r="E1045" s="37"/>
      <c r="F1045" s="194" t="s">
        <v>1749</v>
      </c>
      <c r="G1045" s="37"/>
      <c r="H1045" s="37"/>
      <c r="I1045" s="195"/>
      <c r="J1045" s="37"/>
      <c r="K1045" s="37"/>
      <c r="L1045" s="40"/>
      <c r="M1045" s="196"/>
      <c r="N1045" s="197"/>
      <c r="O1045" s="65"/>
      <c r="P1045" s="65"/>
      <c r="Q1045" s="65"/>
      <c r="R1045" s="65"/>
      <c r="S1045" s="65"/>
      <c r="T1045" s="66"/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T1045" s="18" t="s">
        <v>192</v>
      </c>
      <c r="AU1045" s="18" t="s">
        <v>82</v>
      </c>
    </row>
    <row r="1046" spans="1:65" s="2" customFormat="1" ht="16.5" customHeight="1">
      <c r="A1046" s="35"/>
      <c r="B1046" s="36"/>
      <c r="C1046" s="232" t="s">
        <v>1750</v>
      </c>
      <c r="D1046" s="232" t="s">
        <v>315</v>
      </c>
      <c r="E1046" s="233" t="s">
        <v>1751</v>
      </c>
      <c r="F1046" s="234" t="s">
        <v>1752</v>
      </c>
      <c r="G1046" s="235" t="s">
        <v>197</v>
      </c>
      <c r="H1046" s="236">
        <v>70.817999999999998</v>
      </c>
      <c r="I1046" s="237"/>
      <c r="J1046" s="238">
        <f>ROUND(I1046*H1046,2)</f>
        <v>0</v>
      </c>
      <c r="K1046" s="234" t="s">
        <v>19</v>
      </c>
      <c r="L1046" s="239"/>
      <c r="M1046" s="240" t="s">
        <v>19</v>
      </c>
      <c r="N1046" s="241" t="s">
        <v>43</v>
      </c>
      <c r="O1046" s="65"/>
      <c r="P1046" s="189">
        <f>O1046*H1046</f>
        <v>0</v>
      </c>
      <c r="Q1046" s="189">
        <v>1.7516734996409801E-4</v>
      </c>
      <c r="R1046" s="189">
        <f>Q1046*H1046</f>
        <v>1.2405001389757492E-2</v>
      </c>
      <c r="S1046" s="189">
        <v>0</v>
      </c>
      <c r="T1046" s="190">
        <f>S1046*H1046</f>
        <v>0</v>
      </c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R1046" s="191" t="s">
        <v>362</v>
      </c>
      <c r="AT1046" s="191" t="s">
        <v>315</v>
      </c>
      <c r="AU1046" s="191" t="s">
        <v>82</v>
      </c>
      <c r="AY1046" s="18" t="s">
        <v>171</v>
      </c>
      <c r="BE1046" s="192">
        <f>IF(N1046="základní",J1046,0)</f>
        <v>0</v>
      </c>
      <c r="BF1046" s="192">
        <f>IF(N1046="snížená",J1046,0)</f>
        <v>0</v>
      </c>
      <c r="BG1046" s="192">
        <f>IF(N1046="zákl. přenesená",J1046,0)</f>
        <v>0</v>
      </c>
      <c r="BH1046" s="192">
        <f>IF(N1046="sníž. přenesená",J1046,0)</f>
        <v>0</v>
      </c>
      <c r="BI1046" s="192">
        <f>IF(N1046="nulová",J1046,0)</f>
        <v>0</v>
      </c>
      <c r="BJ1046" s="18" t="s">
        <v>80</v>
      </c>
      <c r="BK1046" s="192">
        <f>ROUND(I1046*H1046,2)</f>
        <v>0</v>
      </c>
      <c r="BL1046" s="18" t="s">
        <v>260</v>
      </c>
      <c r="BM1046" s="191" t="s">
        <v>1753</v>
      </c>
    </row>
    <row r="1047" spans="1:65" s="14" customFormat="1" ht="10.199999999999999">
      <c r="B1047" s="209"/>
      <c r="C1047" s="210"/>
      <c r="D1047" s="200" t="s">
        <v>205</v>
      </c>
      <c r="E1047" s="211" t="s">
        <v>19</v>
      </c>
      <c r="F1047" s="212" t="s">
        <v>1754</v>
      </c>
      <c r="G1047" s="210"/>
      <c r="H1047" s="213">
        <v>70.817999999999998</v>
      </c>
      <c r="I1047" s="214"/>
      <c r="J1047" s="210"/>
      <c r="K1047" s="210"/>
      <c r="L1047" s="215"/>
      <c r="M1047" s="216"/>
      <c r="N1047" s="217"/>
      <c r="O1047" s="217"/>
      <c r="P1047" s="217"/>
      <c r="Q1047" s="217"/>
      <c r="R1047" s="217"/>
      <c r="S1047" s="217"/>
      <c r="T1047" s="218"/>
      <c r="AT1047" s="219" t="s">
        <v>205</v>
      </c>
      <c r="AU1047" s="219" t="s">
        <v>82</v>
      </c>
      <c r="AV1047" s="14" t="s">
        <v>82</v>
      </c>
      <c r="AW1047" s="14" t="s">
        <v>33</v>
      </c>
      <c r="AX1047" s="14" t="s">
        <v>72</v>
      </c>
      <c r="AY1047" s="219" t="s">
        <v>171</v>
      </c>
    </row>
    <row r="1048" spans="1:65" s="15" customFormat="1" ht="10.199999999999999">
      <c r="B1048" s="220"/>
      <c r="C1048" s="221"/>
      <c r="D1048" s="200" t="s">
        <v>205</v>
      </c>
      <c r="E1048" s="222" t="s">
        <v>19</v>
      </c>
      <c r="F1048" s="223" t="s">
        <v>208</v>
      </c>
      <c r="G1048" s="221"/>
      <c r="H1048" s="224">
        <v>70.817999999999998</v>
      </c>
      <c r="I1048" s="225"/>
      <c r="J1048" s="221"/>
      <c r="K1048" s="221"/>
      <c r="L1048" s="226"/>
      <c r="M1048" s="227"/>
      <c r="N1048" s="228"/>
      <c r="O1048" s="228"/>
      <c r="P1048" s="228"/>
      <c r="Q1048" s="228"/>
      <c r="R1048" s="228"/>
      <c r="S1048" s="228"/>
      <c r="T1048" s="229"/>
      <c r="AT1048" s="230" t="s">
        <v>205</v>
      </c>
      <c r="AU1048" s="230" t="s">
        <v>82</v>
      </c>
      <c r="AV1048" s="15" t="s">
        <v>177</v>
      </c>
      <c r="AW1048" s="15" t="s">
        <v>33</v>
      </c>
      <c r="AX1048" s="15" t="s">
        <v>80</v>
      </c>
      <c r="AY1048" s="230" t="s">
        <v>171</v>
      </c>
    </row>
    <row r="1049" spans="1:65" s="2" customFormat="1" ht="33" customHeight="1">
      <c r="A1049" s="35"/>
      <c r="B1049" s="36"/>
      <c r="C1049" s="180" t="s">
        <v>1755</v>
      </c>
      <c r="D1049" s="180" t="s">
        <v>173</v>
      </c>
      <c r="E1049" s="181" t="s">
        <v>1756</v>
      </c>
      <c r="F1049" s="182" t="s">
        <v>1757</v>
      </c>
      <c r="G1049" s="183" t="s">
        <v>376</v>
      </c>
      <c r="H1049" s="184">
        <v>8.58</v>
      </c>
      <c r="I1049" s="185"/>
      <c r="J1049" s="186">
        <f>ROUND(I1049*H1049,2)</f>
        <v>0</v>
      </c>
      <c r="K1049" s="182" t="s">
        <v>190</v>
      </c>
      <c r="L1049" s="40"/>
      <c r="M1049" s="187" t="s">
        <v>19</v>
      </c>
      <c r="N1049" s="188" t="s">
        <v>43</v>
      </c>
      <c r="O1049" s="65"/>
      <c r="P1049" s="189">
        <f>O1049*H1049</f>
        <v>0</v>
      </c>
      <c r="Q1049" s="189">
        <v>2.0000000000000001E-4</v>
      </c>
      <c r="R1049" s="189">
        <f>Q1049*H1049</f>
        <v>1.7160000000000001E-3</v>
      </c>
      <c r="S1049" s="189">
        <v>0</v>
      </c>
      <c r="T1049" s="190">
        <f>S1049*H1049</f>
        <v>0</v>
      </c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R1049" s="191" t="s">
        <v>260</v>
      </c>
      <c r="AT1049" s="191" t="s">
        <v>173</v>
      </c>
      <c r="AU1049" s="191" t="s">
        <v>82</v>
      </c>
      <c r="AY1049" s="18" t="s">
        <v>171</v>
      </c>
      <c r="BE1049" s="192">
        <f>IF(N1049="základní",J1049,0)</f>
        <v>0</v>
      </c>
      <c r="BF1049" s="192">
        <f>IF(N1049="snížená",J1049,0)</f>
        <v>0</v>
      </c>
      <c r="BG1049" s="192">
        <f>IF(N1049="zákl. přenesená",J1049,0)</f>
        <v>0</v>
      </c>
      <c r="BH1049" s="192">
        <f>IF(N1049="sníž. přenesená",J1049,0)</f>
        <v>0</v>
      </c>
      <c r="BI1049" s="192">
        <f>IF(N1049="nulová",J1049,0)</f>
        <v>0</v>
      </c>
      <c r="BJ1049" s="18" t="s">
        <v>80</v>
      </c>
      <c r="BK1049" s="192">
        <f>ROUND(I1049*H1049,2)</f>
        <v>0</v>
      </c>
      <c r="BL1049" s="18" t="s">
        <v>260</v>
      </c>
      <c r="BM1049" s="191" t="s">
        <v>1758</v>
      </c>
    </row>
    <row r="1050" spans="1:65" s="2" customFormat="1" ht="10.199999999999999">
      <c r="A1050" s="35"/>
      <c r="B1050" s="36"/>
      <c r="C1050" s="37"/>
      <c r="D1050" s="193" t="s">
        <v>192</v>
      </c>
      <c r="E1050" s="37"/>
      <c r="F1050" s="194" t="s">
        <v>1759</v>
      </c>
      <c r="G1050" s="37"/>
      <c r="H1050" s="37"/>
      <c r="I1050" s="195"/>
      <c r="J1050" s="37"/>
      <c r="K1050" s="37"/>
      <c r="L1050" s="40"/>
      <c r="M1050" s="196"/>
      <c r="N1050" s="197"/>
      <c r="O1050" s="65"/>
      <c r="P1050" s="65"/>
      <c r="Q1050" s="65"/>
      <c r="R1050" s="65"/>
      <c r="S1050" s="65"/>
      <c r="T1050" s="66"/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T1050" s="18" t="s">
        <v>192</v>
      </c>
      <c r="AU1050" s="18" t="s">
        <v>82</v>
      </c>
    </row>
    <row r="1051" spans="1:65" s="14" customFormat="1" ht="10.199999999999999">
      <c r="B1051" s="209"/>
      <c r="C1051" s="210"/>
      <c r="D1051" s="200" t="s">
        <v>205</v>
      </c>
      <c r="E1051" s="211" t="s">
        <v>19</v>
      </c>
      <c r="F1051" s="212" t="s">
        <v>1760</v>
      </c>
      <c r="G1051" s="210"/>
      <c r="H1051" s="213">
        <v>8.58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205</v>
      </c>
      <c r="AU1051" s="219" t="s">
        <v>82</v>
      </c>
      <c r="AV1051" s="14" t="s">
        <v>82</v>
      </c>
      <c r="AW1051" s="14" t="s">
        <v>33</v>
      </c>
      <c r="AX1051" s="14" t="s">
        <v>80</v>
      </c>
      <c r="AY1051" s="219" t="s">
        <v>171</v>
      </c>
    </row>
    <row r="1052" spans="1:65" s="2" customFormat="1" ht="16.5" customHeight="1">
      <c r="A1052" s="35"/>
      <c r="B1052" s="36"/>
      <c r="C1052" s="232" t="s">
        <v>1761</v>
      </c>
      <c r="D1052" s="232" t="s">
        <v>315</v>
      </c>
      <c r="E1052" s="233" t="s">
        <v>1762</v>
      </c>
      <c r="F1052" s="234" t="s">
        <v>1763</v>
      </c>
      <c r="G1052" s="235" t="s">
        <v>376</v>
      </c>
      <c r="H1052" s="236">
        <v>9.91</v>
      </c>
      <c r="I1052" s="237"/>
      <c r="J1052" s="238">
        <f>ROUND(I1052*H1052,2)</f>
        <v>0</v>
      </c>
      <c r="K1052" s="234" t="s">
        <v>190</v>
      </c>
      <c r="L1052" s="239"/>
      <c r="M1052" s="240" t="s">
        <v>19</v>
      </c>
      <c r="N1052" s="241" t="s">
        <v>43</v>
      </c>
      <c r="O1052" s="65"/>
      <c r="P1052" s="189">
        <f>O1052*H1052</f>
        <v>0</v>
      </c>
      <c r="Q1052" s="189">
        <v>1.2E-4</v>
      </c>
      <c r="R1052" s="189">
        <f>Q1052*H1052</f>
        <v>1.1892000000000001E-3</v>
      </c>
      <c r="S1052" s="189">
        <v>0</v>
      </c>
      <c r="T1052" s="190">
        <f>S1052*H1052</f>
        <v>0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191" t="s">
        <v>362</v>
      </c>
      <c r="AT1052" s="191" t="s">
        <v>315</v>
      </c>
      <c r="AU1052" s="191" t="s">
        <v>82</v>
      </c>
      <c r="AY1052" s="18" t="s">
        <v>171</v>
      </c>
      <c r="BE1052" s="192">
        <f>IF(N1052="základní",J1052,0)</f>
        <v>0</v>
      </c>
      <c r="BF1052" s="192">
        <f>IF(N1052="snížená",J1052,0)</f>
        <v>0</v>
      </c>
      <c r="BG1052" s="192">
        <f>IF(N1052="zákl. přenesená",J1052,0)</f>
        <v>0</v>
      </c>
      <c r="BH1052" s="192">
        <f>IF(N1052="sníž. přenesená",J1052,0)</f>
        <v>0</v>
      </c>
      <c r="BI1052" s="192">
        <f>IF(N1052="nulová",J1052,0)</f>
        <v>0</v>
      </c>
      <c r="BJ1052" s="18" t="s">
        <v>80</v>
      </c>
      <c r="BK1052" s="192">
        <f>ROUND(I1052*H1052,2)</f>
        <v>0</v>
      </c>
      <c r="BL1052" s="18" t="s">
        <v>260</v>
      </c>
      <c r="BM1052" s="191" t="s">
        <v>1764</v>
      </c>
    </row>
    <row r="1053" spans="1:65" s="14" customFormat="1" ht="10.199999999999999">
      <c r="B1053" s="209"/>
      <c r="C1053" s="210"/>
      <c r="D1053" s="200" t="s">
        <v>205</v>
      </c>
      <c r="E1053" s="211" t="s">
        <v>19</v>
      </c>
      <c r="F1053" s="212" t="s">
        <v>1765</v>
      </c>
      <c r="G1053" s="210"/>
      <c r="H1053" s="213">
        <v>9.4380000000000006</v>
      </c>
      <c r="I1053" s="214"/>
      <c r="J1053" s="210"/>
      <c r="K1053" s="210"/>
      <c r="L1053" s="215"/>
      <c r="M1053" s="216"/>
      <c r="N1053" s="217"/>
      <c r="O1053" s="217"/>
      <c r="P1053" s="217"/>
      <c r="Q1053" s="217"/>
      <c r="R1053" s="217"/>
      <c r="S1053" s="217"/>
      <c r="T1053" s="218"/>
      <c r="AT1053" s="219" t="s">
        <v>205</v>
      </c>
      <c r="AU1053" s="219" t="s">
        <v>82</v>
      </c>
      <c r="AV1053" s="14" t="s">
        <v>82</v>
      </c>
      <c r="AW1053" s="14" t="s">
        <v>33</v>
      </c>
      <c r="AX1053" s="14" t="s">
        <v>80</v>
      </c>
      <c r="AY1053" s="219" t="s">
        <v>171</v>
      </c>
    </row>
    <row r="1054" spans="1:65" s="14" customFormat="1" ht="10.199999999999999">
      <c r="B1054" s="209"/>
      <c r="C1054" s="210"/>
      <c r="D1054" s="200" t="s">
        <v>205</v>
      </c>
      <c r="E1054" s="210"/>
      <c r="F1054" s="212" t="s">
        <v>1766</v>
      </c>
      <c r="G1054" s="210"/>
      <c r="H1054" s="213">
        <v>9.91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205</v>
      </c>
      <c r="AU1054" s="219" t="s">
        <v>82</v>
      </c>
      <c r="AV1054" s="14" t="s">
        <v>82</v>
      </c>
      <c r="AW1054" s="14" t="s">
        <v>4</v>
      </c>
      <c r="AX1054" s="14" t="s">
        <v>80</v>
      </c>
      <c r="AY1054" s="219" t="s">
        <v>171</v>
      </c>
    </row>
    <row r="1055" spans="1:65" s="2" customFormat="1" ht="24.15" customHeight="1">
      <c r="A1055" s="35"/>
      <c r="B1055" s="36"/>
      <c r="C1055" s="180" t="s">
        <v>1767</v>
      </c>
      <c r="D1055" s="180" t="s">
        <v>173</v>
      </c>
      <c r="E1055" s="181" t="s">
        <v>1768</v>
      </c>
      <c r="F1055" s="182" t="s">
        <v>1769</v>
      </c>
      <c r="G1055" s="183" t="s">
        <v>376</v>
      </c>
      <c r="H1055" s="184">
        <v>11.8</v>
      </c>
      <c r="I1055" s="185"/>
      <c r="J1055" s="186">
        <f>ROUND(I1055*H1055,2)</f>
        <v>0</v>
      </c>
      <c r="K1055" s="182" t="s">
        <v>889</v>
      </c>
      <c r="L1055" s="40"/>
      <c r="M1055" s="187" t="s">
        <v>19</v>
      </c>
      <c r="N1055" s="188" t="s">
        <v>43</v>
      </c>
      <c r="O1055" s="65"/>
      <c r="P1055" s="189">
        <f>O1055*H1055</f>
        <v>0</v>
      </c>
      <c r="Q1055" s="189">
        <v>5.5000000000000003E-4</v>
      </c>
      <c r="R1055" s="189">
        <f>Q1055*H1055</f>
        <v>6.490000000000001E-3</v>
      </c>
      <c r="S1055" s="189">
        <v>0</v>
      </c>
      <c r="T1055" s="190">
        <f>S1055*H1055</f>
        <v>0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191" t="s">
        <v>260</v>
      </c>
      <c r="AT1055" s="191" t="s">
        <v>173</v>
      </c>
      <c r="AU1055" s="191" t="s">
        <v>82</v>
      </c>
      <c r="AY1055" s="18" t="s">
        <v>171</v>
      </c>
      <c r="BE1055" s="192">
        <f>IF(N1055="základní",J1055,0)</f>
        <v>0</v>
      </c>
      <c r="BF1055" s="192">
        <f>IF(N1055="snížená",J1055,0)</f>
        <v>0</v>
      </c>
      <c r="BG1055" s="192">
        <f>IF(N1055="zákl. přenesená",J1055,0)</f>
        <v>0</v>
      </c>
      <c r="BH1055" s="192">
        <f>IF(N1055="sníž. přenesená",J1055,0)</f>
        <v>0</v>
      </c>
      <c r="BI1055" s="192">
        <f>IF(N1055="nulová",J1055,0)</f>
        <v>0</v>
      </c>
      <c r="BJ1055" s="18" t="s">
        <v>80</v>
      </c>
      <c r="BK1055" s="192">
        <f>ROUND(I1055*H1055,2)</f>
        <v>0</v>
      </c>
      <c r="BL1055" s="18" t="s">
        <v>260</v>
      </c>
      <c r="BM1055" s="191" t="s">
        <v>1770</v>
      </c>
    </row>
    <row r="1056" spans="1:65" s="2" customFormat="1" ht="10.199999999999999">
      <c r="A1056" s="35"/>
      <c r="B1056" s="36"/>
      <c r="C1056" s="37"/>
      <c r="D1056" s="193" t="s">
        <v>192</v>
      </c>
      <c r="E1056" s="37"/>
      <c r="F1056" s="194" t="s">
        <v>1771</v>
      </c>
      <c r="G1056" s="37"/>
      <c r="H1056" s="37"/>
      <c r="I1056" s="195"/>
      <c r="J1056" s="37"/>
      <c r="K1056" s="37"/>
      <c r="L1056" s="40"/>
      <c r="M1056" s="196"/>
      <c r="N1056" s="197"/>
      <c r="O1056" s="65"/>
      <c r="P1056" s="65"/>
      <c r="Q1056" s="65"/>
      <c r="R1056" s="65"/>
      <c r="S1056" s="65"/>
      <c r="T1056" s="66"/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T1056" s="18" t="s">
        <v>192</v>
      </c>
      <c r="AU1056" s="18" t="s">
        <v>82</v>
      </c>
    </row>
    <row r="1057" spans="1:65" s="14" customFormat="1" ht="10.199999999999999">
      <c r="B1057" s="209"/>
      <c r="C1057" s="210"/>
      <c r="D1057" s="200" t="s">
        <v>205</v>
      </c>
      <c r="E1057" s="211" t="s">
        <v>19</v>
      </c>
      <c r="F1057" s="212" t="s">
        <v>1772</v>
      </c>
      <c r="G1057" s="210"/>
      <c r="H1057" s="213">
        <v>11.8</v>
      </c>
      <c r="I1057" s="214"/>
      <c r="J1057" s="210"/>
      <c r="K1057" s="210"/>
      <c r="L1057" s="215"/>
      <c r="M1057" s="216"/>
      <c r="N1057" s="217"/>
      <c r="O1057" s="217"/>
      <c r="P1057" s="217"/>
      <c r="Q1057" s="217"/>
      <c r="R1057" s="217"/>
      <c r="S1057" s="217"/>
      <c r="T1057" s="218"/>
      <c r="AT1057" s="219" t="s">
        <v>205</v>
      </c>
      <c r="AU1057" s="219" t="s">
        <v>82</v>
      </c>
      <c r="AV1057" s="14" t="s">
        <v>82</v>
      </c>
      <c r="AW1057" s="14" t="s">
        <v>33</v>
      </c>
      <c r="AX1057" s="14" t="s">
        <v>72</v>
      </c>
      <c r="AY1057" s="219" t="s">
        <v>171</v>
      </c>
    </row>
    <row r="1058" spans="1:65" s="15" customFormat="1" ht="10.199999999999999">
      <c r="B1058" s="220"/>
      <c r="C1058" s="221"/>
      <c r="D1058" s="200" t="s">
        <v>205</v>
      </c>
      <c r="E1058" s="222" t="s">
        <v>19</v>
      </c>
      <c r="F1058" s="223" t="s">
        <v>208</v>
      </c>
      <c r="G1058" s="221"/>
      <c r="H1058" s="224">
        <v>11.8</v>
      </c>
      <c r="I1058" s="225"/>
      <c r="J1058" s="221"/>
      <c r="K1058" s="221"/>
      <c r="L1058" s="226"/>
      <c r="M1058" s="227"/>
      <c r="N1058" s="228"/>
      <c r="O1058" s="228"/>
      <c r="P1058" s="228"/>
      <c r="Q1058" s="228"/>
      <c r="R1058" s="228"/>
      <c r="S1058" s="228"/>
      <c r="T1058" s="229"/>
      <c r="AT1058" s="230" t="s">
        <v>205</v>
      </c>
      <c r="AU1058" s="230" t="s">
        <v>82</v>
      </c>
      <c r="AV1058" s="15" t="s">
        <v>177</v>
      </c>
      <c r="AW1058" s="15" t="s">
        <v>33</v>
      </c>
      <c r="AX1058" s="15" t="s">
        <v>80</v>
      </c>
      <c r="AY1058" s="230" t="s">
        <v>171</v>
      </c>
    </row>
    <row r="1059" spans="1:65" s="2" customFormat="1" ht="24.15" customHeight="1">
      <c r="A1059" s="35"/>
      <c r="B1059" s="36"/>
      <c r="C1059" s="180" t="s">
        <v>1773</v>
      </c>
      <c r="D1059" s="180" t="s">
        <v>173</v>
      </c>
      <c r="E1059" s="181" t="s">
        <v>1774</v>
      </c>
      <c r="F1059" s="182" t="s">
        <v>1775</v>
      </c>
      <c r="G1059" s="183" t="s">
        <v>376</v>
      </c>
      <c r="H1059" s="184">
        <v>3.2</v>
      </c>
      <c r="I1059" s="185"/>
      <c r="J1059" s="186">
        <f>ROUND(I1059*H1059,2)</f>
        <v>0</v>
      </c>
      <c r="K1059" s="182" t="s">
        <v>190</v>
      </c>
      <c r="L1059" s="40"/>
      <c r="M1059" s="187" t="s">
        <v>19</v>
      </c>
      <c r="N1059" s="188" t="s">
        <v>43</v>
      </c>
      <c r="O1059" s="65"/>
      <c r="P1059" s="189">
        <f>O1059*H1059</f>
        <v>0</v>
      </c>
      <c r="Q1059" s="189">
        <v>9.5E-4</v>
      </c>
      <c r="R1059" s="189">
        <f>Q1059*H1059</f>
        <v>3.0400000000000002E-3</v>
      </c>
      <c r="S1059" s="189">
        <v>0</v>
      </c>
      <c r="T1059" s="190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191" t="s">
        <v>260</v>
      </c>
      <c r="AT1059" s="191" t="s">
        <v>173</v>
      </c>
      <c r="AU1059" s="191" t="s">
        <v>82</v>
      </c>
      <c r="AY1059" s="18" t="s">
        <v>171</v>
      </c>
      <c r="BE1059" s="192">
        <f>IF(N1059="základní",J1059,0)</f>
        <v>0</v>
      </c>
      <c r="BF1059" s="192">
        <f>IF(N1059="snížená",J1059,0)</f>
        <v>0</v>
      </c>
      <c r="BG1059" s="192">
        <f>IF(N1059="zákl. přenesená",J1059,0)</f>
        <v>0</v>
      </c>
      <c r="BH1059" s="192">
        <f>IF(N1059="sníž. přenesená",J1059,0)</f>
        <v>0</v>
      </c>
      <c r="BI1059" s="192">
        <f>IF(N1059="nulová",J1059,0)</f>
        <v>0</v>
      </c>
      <c r="BJ1059" s="18" t="s">
        <v>80</v>
      </c>
      <c r="BK1059" s="192">
        <f>ROUND(I1059*H1059,2)</f>
        <v>0</v>
      </c>
      <c r="BL1059" s="18" t="s">
        <v>260</v>
      </c>
      <c r="BM1059" s="191" t="s">
        <v>1776</v>
      </c>
    </row>
    <row r="1060" spans="1:65" s="2" customFormat="1" ht="10.199999999999999">
      <c r="A1060" s="35"/>
      <c r="B1060" s="36"/>
      <c r="C1060" s="37"/>
      <c r="D1060" s="193" t="s">
        <v>192</v>
      </c>
      <c r="E1060" s="37"/>
      <c r="F1060" s="194" t="s">
        <v>1777</v>
      </c>
      <c r="G1060" s="37"/>
      <c r="H1060" s="37"/>
      <c r="I1060" s="195"/>
      <c r="J1060" s="37"/>
      <c r="K1060" s="37"/>
      <c r="L1060" s="40"/>
      <c r="M1060" s="196"/>
      <c r="N1060" s="197"/>
      <c r="O1060" s="65"/>
      <c r="P1060" s="65"/>
      <c r="Q1060" s="65"/>
      <c r="R1060" s="65"/>
      <c r="S1060" s="65"/>
      <c r="T1060" s="66"/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T1060" s="18" t="s">
        <v>192</v>
      </c>
      <c r="AU1060" s="18" t="s">
        <v>82</v>
      </c>
    </row>
    <row r="1061" spans="1:65" s="14" customFormat="1" ht="10.199999999999999">
      <c r="B1061" s="209"/>
      <c r="C1061" s="210"/>
      <c r="D1061" s="200" t="s">
        <v>205</v>
      </c>
      <c r="E1061" s="211" t="s">
        <v>19</v>
      </c>
      <c r="F1061" s="212" t="s">
        <v>1778</v>
      </c>
      <c r="G1061" s="210"/>
      <c r="H1061" s="213">
        <v>3.2</v>
      </c>
      <c r="I1061" s="214"/>
      <c r="J1061" s="210"/>
      <c r="K1061" s="210"/>
      <c r="L1061" s="215"/>
      <c r="M1061" s="216"/>
      <c r="N1061" s="217"/>
      <c r="O1061" s="217"/>
      <c r="P1061" s="217"/>
      <c r="Q1061" s="217"/>
      <c r="R1061" s="217"/>
      <c r="S1061" s="217"/>
      <c r="T1061" s="218"/>
      <c r="AT1061" s="219" t="s">
        <v>205</v>
      </c>
      <c r="AU1061" s="219" t="s">
        <v>82</v>
      </c>
      <c r="AV1061" s="14" t="s">
        <v>82</v>
      </c>
      <c r="AW1061" s="14" t="s">
        <v>33</v>
      </c>
      <c r="AX1061" s="14" t="s">
        <v>80</v>
      </c>
      <c r="AY1061" s="219" t="s">
        <v>171</v>
      </c>
    </row>
    <row r="1062" spans="1:65" s="2" customFormat="1" ht="37.799999999999997" customHeight="1">
      <c r="A1062" s="35"/>
      <c r="B1062" s="36"/>
      <c r="C1062" s="180" t="s">
        <v>1779</v>
      </c>
      <c r="D1062" s="180" t="s">
        <v>173</v>
      </c>
      <c r="E1062" s="181" t="s">
        <v>1780</v>
      </c>
      <c r="F1062" s="182" t="s">
        <v>1781</v>
      </c>
      <c r="G1062" s="183" t="s">
        <v>376</v>
      </c>
      <c r="H1062" s="184">
        <v>1.2</v>
      </c>
      <c r="I1062" s="185"/>
      <c r="J1062" s="186">
        <f>ROUND(I1062*H1062,2)</f>
        <v>0</v>
      </c>
      <c r="K1062" s="182" t="s">
        <v>190</v>
      </c>
      <c r="L1062" s="40"/>
      <c r="M1062" s="187" t="s">
        <v>19</v>
      </c>
      <c r="N1062" s="188" t="s">
        <v>43</v>
      </c>
      <c r="O1062" s="65"/>
      <c r="P1062" s="189">
        <f>O1062*H1062</f>
        <v>0</v>
      </c>
      <c r="Q1062" s="189">
        <v>9.7999999999999997E-4</v>
      </c>
      <c r="R1062" s="189">
        <f>Q1062*H1062</f>
        <v>1.176E-3</v>
      </c>
      <c r="S1062" s="189">
        <v>0</v>
      </c>
      <c r="T1062" s="190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191" t="s">
        <v>260</v>
      </c>
      <c r="AT1062" s="191" t="s">
        <v>173</v>
      </c>
      <c r="AU1062" s="191" t="s">
        <v>82</v>
      </c>
      <c r="AY1062" s="18" t="s">
        <v>171</v>
      </c>
      <c r="BE1062" s="192">
        <f>IF(N1062="základní",J1062,0)</f>
        <v>0</v>
      </c>
      <c r="BF1062" s="192">
        <f>IF(N1062="snížená",J1062,0)</f>
        <v>0</v>
      </c>
      <c r="BG1062" s="192">
        <f>IF(N1062="zákl. přenesená",J1062,0)</f>
        <v>0</v>
      </c>
      <c r="BH1062" s="192">
        <f>IF(N1062="sníž. přenesená",J1062,0)</f>
        <v>0</v>
      </c>
      <c r="BI1062" s="192">
        <f>IF(N1062="nulová",J1062,0)</f>
        <v>0</v>
      </c>
      <c r="BJ1062" s="18" t="s">
        <v>80</v>
      </c>
      <c r="BK1062" s="192">
        <f>ROUND(I1062*H1062,2)</f>
        <v>0</v>
      </c>
      <c r="BL1062" s="18" t="s">
        <v>260</v>
      </c>
      <c r="BM1062" s="191" t="s">
        <v>1782</v>
      </c>
    </row>
    <row r="1063" spans="1:65" s="2" customFormat="1" ht="10.199999999999999">
      <c r="A1063" s="35"/>
      <c r="B1063" s="36"/>
      <c r="C1063" s="37"/>
      <c r="D1063" s="193" t="s">
        <v>192</v>
      </c>
      <c r="E1063" s="37"/>
      <c r="F1063" s="194" t="s">
        <v>1783</v>
      </c>
      <c r="G1063" s="37"/>
      <c r="H1063" s="37"/>
      <c r="I1063" s="195"/>
      <c r="J1063" s="37"/>
      <c r="K1063" s="37"/>
      <c r="L1063" s="40"/>
      <c r="M1063" s="196"/>
      <c r="N1063" s="197"/>
      <c r="O1063" s="65"/>
      <c r="P1063" s="65"/>
      <c r="Q1063" s="65"/>
      <c r="R1063" s="65"/>
      <c r="S1063" s="65"/>
      <c r="T1063" s="66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T1063" s="18" t="s">
        <v>192</v>
      </c>
      <c r="AU1063" s="18" t="s">
        <v>82</v>
      </c>
    </row>
    <row r="1064" spans="1:65" s="14" customFormat="1" ht="10.199999999999999">
      <c r="B1064" s="209"/>
      <c r="C1064" s="210"/>
      <c r="D1064" s="200" t="s">
        <v>205</v>
      </c>
      <c r="E1064" s="211" t="s">
        <v>19</v>
      </c>
      <c r="F1064" s="212" t="s">
        <v>1784</v>
      </c>
      <c r="G1064" s="210"/>
      <c r="H1064" s="213">
        <v>1.2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205</v>
      </c>
      <c r="AU1064" s="219" t="s">
        <v>82</v>
      </c>
      <c r="AV1064" s="14" t="s">
        <v>82</v>
      </c>
      <c r="AW1064" s="14" t="s">
        <v>33</v>
      </c>
      <c r="AX1064" s="14" t="s">
        <v>80</v>
      </c>
      <c r="AY1064" s="219" t="s">
        <v>171</v>
      </c>
    </row>
    <row r="1065" spans="1:65" s="2" customFormat="1" ht="16.5" customHeight="1">
      <c r="A1065" s="35"/>
      <c r="B1065" s="36"/>
      <c r="C1065" s="232" t="s">
        <v>1785</v>
      </c>
      <c r="D1065" s="232" t="s">
        <v>315</v>
      </c>
      <c r="E1065" s="233" t="s">
        <v>1751</v>
      </c>
      <c r="F1065" s="234" t="s">
        <v>1752</v>
      </c>
      <c r="G1065" s="235" t="s">
        <v>197</v>
      </c>
      <c r="H1065" s="236">
        <v>0.96799999999999997</v>
      </c>
      <c r="I1065" s="237"/>
      <c r="J1065" s="238">
        <f>ROUND(I1065*H1065,2)</f>
        <v>0</v>
      </c>
      <c r="K1065" s="234" t="s">
        <v>19</v>
      </c>
      <c r="L1065" s="239"/>
      <c r="M1065" s="240" t="s">
        <v>19</v>
      </c>
      <c r="N1065" s="241" t="s">
        <v>43</v>
      </c>
      <c r="O1065" s="65"/>
      <c r="P1065" s="189">
        <f>O1065*H1065</f>
        <v>0</v>
      </c>
      <c r="Q1065" s="189">
        <v>1.7516734996409801E-4</v>
      </c>
      <c r="R1065" s="189">
        <f>Q1065*H1065</f>
        <v>1.6956199476524686E-4</v>
      </c>
      <c r="S1065" s="189">
        <v>0</v>
      </c>
      <c r="T1065" s="190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191" t="s">
        <v>362</v>
      </c>
      <c r="AT1065" s="191" t="s">
        <v>315</v>
      </c>
      <c r="AU1065" s="191" t="s">
        <v>82</v>
      </c>
      <c r="AY1065" s="18" t="s">
        <v>171</v>
      </c>
      <c r="BE1065" s="192">
        <f>IF(N1065="základní",J1065,0)</f>
        <v>0</v>
      </c>
      <c r="BF1065" s="192">
        <f>IF(N1065="snížená",J1065,0)</f>
        <v>0</v>
      </c>
      <c r="BG1065" s="192">
        <f>IF(N1065="zákl. přenesená",J1065,0)</f>
        <v>0</v>
      </c>
      <c r="BH1065" s="192">
        <f>IF(N1065="sníž. přenesená",J1065,0)</f>
        <v>0</v>
      </c>
      <c r="BI1065" s="192">
        <f>IF(N1065="nulová",J1065,0)</f>
        <v>0</v>
      </c>
      <c r="BJ1065" s="18" t="s">
        <v>80</v>
      </c>
      <c r="BK1065" s="192">
        <f>ROUND(I1065*H1065,2)</f>
        <v>0</v>
      </c>
      <c r="BL1065" s="18" t="s">
        <v>260</v>
      </c>
      <c r="BM1065" s="191" t="s">
        <v>1786</v>
      </c>
    </row>
    <row r="1066" spans="1:65" s="14" customFormat="1" ht="10.199999999999999">
      <c r="B1066" s="209"/>
      <c r="C1066" s="210"/>
      <c r="D1066" s="200" t="s">
        <v>205</v>
      </c>
      <c r="E1066" s="211" t="s">
        <v>19</v>
      </c>
      <c r="F1066" s="212" t="s">
        <v>1787</v>
      </c>
      <c r="G1066" s="210"/>
      <c r="H1066" s="213">
        <v>0.96799999999999997</v>
      </c>
      <c r="I1066" s="214"/>
      <c r="J1066" s="210"/>
      <c r="K1066" s="210"/>
      <c r="L1066" s="215"/>
      <c r="M1066" s="216"/>
      <c r="N1066" s="217"/>
      <c r="O1066" s="217"/>
      <c r="P1066" s="217"/>
      <c r="Q1066" s="217"/>
      <c r="R1066" s="217"/>
      <c r="S1066" s="217"/>
      <c r="T1066" s="218"/>
      <c r="AT1066" s="219" t="s">
        <v>205</v>
      </c>
      <c r="AU1066" s="219" t="s">
        <v>82</v>
      </c>
      <c r="AV1066" s="14" t="s">
        <v>82</v>
      </c>
      <c r="AW1066" s="14" t="s">
        <v>33</v>
      </c>
      <c r="AX1066" s="14" t="s">
        <v>72</v>
      </c>
      <c r="AY1066" s="219" t="s">
        <v>171</v>
      </c>
    </row>
    <row r="1067" spans="1:65" s="15" customFormat="1" ht="10.199999999999999">
      <c r="B1067" s="220"/>
      <c r="C1067" s="221"/>
      <c r="D1067" s="200" t="s">
        <v>205</v>
      </c>
      <c r="E1067" s="222" t="s">
        <v>19</v>
      </c>
      <c r="F1067" s="223" t="s">
        <v>208</v>
      </c>
      <c r="G1067" s="221"/>
      <c r="H1067" s="224">
        <v>0.96799999999999997</v>
      </c>
      <c r="I1067" s="225"/>
      <c r="J1067" s="221"/>
      <c r="K1067" s="221"/>
      <c r="L1067" s="226"/>
      <c r="M1067" s="227"/>
      <c r="N1067" s="228"/>
      <c r="O1067" s="228"/>
      <c r="P1067" s="228"/>
      <c r="Q1067" s="228"/>
      <c r="R1067" s="228"/>
      <c r="S1067" s="228"/>
      <c r="T1067" s="229"/>
      <c r="AT1067" s="230" t="s">
        <v>205</v>
      </c>
      <c r="AU1067" s="230" t="s">
        <v>82</v>
      </c>
      <c r="AV1067" s="15" t="s">
        <v>177</v>
      </c>
      <c r="AW1067" s="15" t="s">
        <v>33</v>
      </c>
      <c r="AX1067" s="15" t="s">
        <v>80</v>
      </c>
      <c r="AY1067" s="230" t="s">
        <v>171</v>
      </c>
    </row>
    <row r="1068" spans="1:65" s="2" customFormat="1" ht="44.25" customHeight="1">
      <c r="A1068" s="35"/>
      <c r="B1068" s="36"/>
      <c r="C1068" s="180" t="s">
        <v>1788</v>
      </c>
      <c r="D1068" s="180" t="s">
        <v>173</v>
      </c>
      <c r="E1068" s="181" t="s">
        <v>1789</v>
      </c>
      <c r="F1068" s="182" t="s">
        <v>1790</v>
      </c>
      <c r="G1068" s="183" t="s">
        <v>860</v>
      </c>
      <c r="H1068" s="242"/>
      <c r="I1068" s="185"/>
      <c r="J1068" s="186">
        <f>ROUND(I1068*H1068,2)</f>
        <v>0</v>
      </c>
      <c r="K1068" s="182" t="s">
        <v>190</v>
      </c>
      <c r="L1068" s="40"/>
      <c r="M1068" s="187" t="s">
        <v>19</v>
      </c>
      <c r="N1068" s="188" t="s">
        <v>43</v>
      </c>
      <c r="O1068" s="65"/>
      <c r="P1068" s="189">
        <f>O1068*H1068</f>
        <v>0</v>
      </c>
      <c r="Q1068" s="189">
        <v>0</v>
      </c>
      <c r="R1068" s="189">
        <f>Q1068*H1068</f>
        <v>0</v>
      </c>
      <c r="S1068" s="189">
        <v>0</v>
      </c>
      <c r="T1068" s="190">
        <f>S1068*H1068</f>
        <v>0</v>
      </c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R1068" s="191" t="s">
        <v>260</v>
      </c>
      <c r="AT1068" s="191" t="s">
        <v>173</v>
      </c>
      <c r="AU1068" s="191" t="s">
        <v>82</v>
      </c>
      <c r="AY1068" s="18" t="s">
        <v>171</v>
      </c>
      <c r="BE1068" s="192">
        <f>IF(N1068="základní",J1068,0)</f>
        <v>0</v>
      </c>
      <c r="BF1068" s="192">
        <f>IF(N1068="snížená",J1068,0)</f>
        <v>0</v>
      </c>
      <c r="BG1068" s="192">
        <f>IF(N1068="zákl. přenesená",J1068,0)</f>
        <v>0</v>
      </c>
      <c r="BH1068" s="192">
        <f>IF(N1068="sníž. přenesená",J1068,0)</f>
        <v>0</v>
      </c>
      <c r="BI1068" s="192">
        <f>IF(N1068="nulová",J1068,0)</f>
        <v>0</v>
      </c>
      <c r="BJ1068" s="18" t="s">
        <v>80</v>
      </c>
      <c r="BK1068" s="192">
        <f>ROUND(I1068*H1068,2)</f>
        <v>0</v>
      </c>
      <c r="BL1068" s="18" t="s">
        <v>260</v>
      </c>
      <c r="BM1068" s="191" t="s">
        <v>1791</v>
      </c>
    </row>
    <row r="1069" spans="1:65" s="2" customFormat="1" ht="10.199999999999999">
      <c r="A1069" s="35"/>
      <c r="B1069" s="36"/>
      <c r="C1069" s="37"/>
      <c r="D1069" s="193" t="s">
        <v>192</v>
      </c>
      <c r="E1069" s="37"/>
      <c r="F1069" s="194" t="s">
        <v>1792</v>
      </c>
      <c r="G1069" s="37"/>
      <c r="H1069" s="37"/>
      <c r="I1069" s="195"/>
      <c r="J1069" s="37"/>
      <c r="K1069" s="37"/>
      <c r="L1069" s="40"/>
      <c r="M1069" s="196"/>
      <c r="N1069" s="197"/>
      <c r="O1069" s="65"/>
      <c r="P1069" s="65"/>
      <c r="Q1069" s="65"/>
      <c r="R1069" s="65"/>
      <c r="S1069" s="65"/>
      <c r="T1069" s="66"/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T1069" s="18" t="s">
        <v>192</v>
      </c>
      <c r="AU1069" s="18" t="s">
        <v>82</v>
      </c>
    </row>
    <row r="1070" spans="1:65" s="12" customFormat="1" ht="22.8" customHeight="1">
      <c r="B1070" s="164"/>
      <c r="C1070" s="165"/>
      <c r="D1070" s="166" t="s">
        <v>71</v>
      </c>
      <c r="E1070" s="178" t="s">
        <v>1793</v>
      </c>
      <c r="F1070" s="178" t="s">
        <v>1794</v>
      </c>
      <c r="G1070" s="165"/>
      <c r="H1070" s="165"/>
      <c r="I1070" s="168"/>
      <c r="J1070" s="179">
        <f>BK1070</f>
        <v>0</v>
      </c>
      <c r="K1070" s="165"/>
      <c r="L1070" s="170"/>
      <c r="M1070" s="171"/>
      <c r="N1070" s="172"/>
      <c r="O1070" s="172"/>
      <c r="P1070" s="173">
        <f>SUM(P1071:P1091)</f>
        <v>0</v>
      </c>
      <c r="Q1070" s="172"/>
      <c r="R1070" s="173">
        <f>SUM(R1071:R1091)</f>
        <v>0.28785552999999997</v>
      </c>
      <c r="S1070" s="172"/>
      <c r="T1070" s="174">
        <f>SUM(T1071:T1091)</f>
        <v>0</v>
      </c>
      <c r="AR1070" s="175" t="s">
        <v>82</v>
      </c>
      <c r="AT1070" s="176" t="s">
        <v>71</v>
      </c>
      <c r="AU1070" s="176" t="s">
        <v>80</v>
      </c>
      <c r="AY1070" s="175" t="s">
        <v>171</v>
      </c>
      <c r="BK1070" s="177">
        <f>SUM(BK1071:BK1091)</f>
        <v>0</v>
      </c>
    </row>
    <row r="1071" spans="1:65" s="2" customFormat="1" ht="24.15" customHeight="1">
      <c r="A1071" s="35"/>
      <c r="B1071" s="36"/>
      <c r="C1071" s="180" t="s">
        <v>1795</v>
      </c>
      <c r="D1071" s="180" t="s">
        <v>173</v>
      </c>
      <c r="E1071" s="181" t="s">
        <v>1796</v>
      </c>
      <c r="F1071" s="182" t="s">
        <v>1797</v>
      </c>
      <c r="G1071" s="183" t="s">
        <v>197</v>
      </c>
      <c r="H1071" s="184">
        <v>669.45299999999997</v>
      </c>
      <c r="I1071" s="185"/>
      <c r="J1071" s="186">
        <f>ROUND(I1071*H1071,2)</f>
        <v>0</v>
      </c>
      <c r="K1071" s="182" t="s">
        <v>190</v>
      </c>
      <c r="L1071" s="40"/>
      <c r="M1071" s="187" t="s">
        <v>19</v>
      </c>
      <c r="N1071" s="188" t="s">
        <v>43</v>
      </c>
      <c r="O1071" s="65"/>
      <c r="P1071" s="189">
        <f>O1071*H1071</f>
        <v>0</v>
      </c>
      <c r="Q1071" s="189">
        <v>1.2E-4</v>
      </c>
      <c r="R1071" s="189">
        <f>Q1071*H1071</f>
        <v>8.0334359999999994E-2</v>
      </c>
      <c r="S1071" s="189">
        <v>0</v>
      </c>
      <c r="T1071" s="190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191" t="s">
        <v>260</v>
      </c>
      <c r="AT1071" s="191" t="s">
        <v>173</v>
      </c>
      <c r="AU1071" s="191" t="s">
        <v>82</v>
      </c>
      <c r="AY1071" s="18" t="s">
        <v>171</v>
      </c>
      <c r="BE1071" s="192">
        <f>IF(N1071="základní",J1071,0)</f>
        <v>0</v>
      </c>
      <c r="BF1071" s="192">
        <f>IF(N1071="snížená",J1071,0)</f>
        <v>0</v>
      </c>
      <c r="BG1071" s="192">
        <f>IF(N1071="zákl. přenesená",J1071,0)</f>
        <v>0</v>
      </c>
      <c r="BH1071" s="192">
        <f>IF(N1071="sníž. přenesená",J1071,0)</f>
        <v>0</v>
      </c>
      <c r="BI1071" s="192">
        <f>IF(N1071="nulová",J1071,0)</f>
        <v>0</v>
      </c>
      <c r="BJ1071" s="18" t="s">
        <v>80</v>
      </c>
      <c r="BK1071" s="192">
        <f>ROUND(I1071*H1071,2)</f>
        <v>0</v>
      </c>
      <c r="BL1071" s="18" t="s">
        <v>260</v>
      </c>
      <c r="BM1071" s="191" t="s">
        <v>1798</v>
      </c>
    </row>
    <row r="1072" spans="1:65" s="2" customFormat="1" ht="10.199999999999999">
      <c r="A1072" s="35"/>
      <c r="B1072" s="36"/>
      <c r="C1072" s="37"/>
      <c r="D1072" s="193" t="s">
        <v>192</v>
      </c>
      <c r="E1072" s="37"/>
      <c r="F1072" s="194" t="s">
        <v>1799</v>
      </c>
      <c r="G1072" s="37"/>
      <c r="H1072" s="37"/>
      <c r="I1072" s="195"/>
      <c r="J1072" s="37"/>
      <c r="K1072" s="37"/>
      <c r="L1072" s="40"/>
      <c r="M1072" s="196"/>
      <c r="N1072" s="197"/>
      <c r="O1072" s="65"/>
      <c r="P1072" s="65"/>
      <c r="Q1072" s="65"/>
      <c r="R1072" s="65"/>
      <c r="S1072" s="65"/>
      <c r="T1072" s="66"/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T1072" s="18" t="s">
        <v>192</v>
      </c>
      <c r="AU1072" s="18" t="s">
        <v>82</v>
      </c>
    </row>
    <row r="1073" spans="1:65" s="14" customFormat="1" ht="10.199999999999999">
      <c r="B1073" s="209"/>
      <c r="C1073" s="210"/>
      <c r="D1073" s="200" t="s">
        <v>205</v>
      </c>
      <c r="E1073" s="211" t="s">
        <v>19</v>
      </c>
      <c r="F1073" s="212" t="s">
        <v>1800</v>
      </c>
      <c r="G1073" s="210"/>
      <c r="H1073" s="213">
        <v>665.64499999999998</v>
      </c>
      <c r="I1073" s="214"/>
      <c r="J1073" s="210"/>
      <c r="K1073" s="210"/>
      <c r="L1073" s="215"/>
      <c r="M1073" s="216"/>
      <c r="N1073" s="217"/>
      <c r="O1073" s="217"/>
      <c r="P1073" s="217"/>
      <c r="Q1073" s="217"/>
      <c r="R1073" s="217"/>
      <c r="S1073" s="217"/>
      <c r="T1073" s="218"/>
      <c r="AT1073" s="219" t="s">
        <v>205</v>
      </c>
      <c r="AU1073" s="219" t="s">
        <v>82</v>
      </c>
      <c r="AV1073" s="14" t="s">
        <v>82</v>
      </c>
      <c r="AW1073" s="14" t="s">
        <v>33</v>
      </c>
      <c r="AX1073" s="14" t="s">
        <v>72</v>
      </c>
      <c r="AY1073" s="219" t="s">
        <v>171</v>
      </c>
    </row>
    <row r="1074" spans="1:65" s="14" customFormat="1" ht="10.199999999999999">
      <c r="B1074" s="209"/>
      <c r="C1074" s="210"/>
      <c r="D1074" s="200" t="s">
        <v>205</v>
      </c>
      <c r="E1074" s="211" t="s">
        <v>19</v>
      </c>
      <c r="F1074" s="212" t="s">
        <v>1801</v>
      </c>
      <c r="G1074" s="210"/>
      <c r="H1074" s="213">
        <v>3.8079999999999998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205</v>
      </c>
      <c r="AU1074" s="219" t="s">
        <v>82</v>
      </c>
      <c r="AV1074" s="14" t="s">
        <v>82</v>
      </c>
      <c r="AW1074" s="14" t="s">
        <v>33</v>
      </c>
      <c r="AX1074" s="14" t="s">
        <v>72</v>
      </c>
      <c r="AY1074" s="219" t="s">
        <v>171</v>
      </c>
    </row>
    <row r="1075" spans="1:65" s="15" customFormat="1" ht="10.199999999999999">
      <c r="B1075" s="220"/>
      <c r="C1075" s="221"/>
      <c r="D1075" s="200" t="s">
        <v>205</v>
      </c>
      <c r="E1075" s="222" t="s">
        <v>19</v>
      </c>
      <c r="F1075" s="223" t="s">
        <v>208</v>
      </c>
      <c r="G1075" s="221"/>
      <c r="H1075" s="224">
        <v>669.45299999999997</v>
      </c>
      <c r="I1075" s="225"/>
      <c r="J1075" s="221"/>
      <c r="K1075" s="221"/>
      <c r="L1075" s="226"/>
      <c r="M1075" s="227"/>
      <c r="N1075" s="228"/>
      <c r="O1075" s="228"/>
      <c r="P1075" s="228"/>
      <c r="Q1075" s="228"/>
      <c r="R1075" s="228"/>
      <c r="S1075" s="228"/>
      <c r="T1075" s="229"/>
      <c r="AT1075" s="230" t="s">
        <v>205</v>
      </c>
      <c r="AU1075" s="230" t="s">
        <v>82</v>
      </c>
      <c r="AV1075" s="15" t="s">
        <v>177</v>
      </c>
      <c r="AW1075" s="15" t="s">
        <v>33</v>
      </c>
      <c r="AX1075" s="15" t="s">
        <v>80</v>
      </c>
      <c r="AY1075" s="230" t="s">
        <v>171</v>
      </c>
    </row>
    <row r="1076" spans="1:65" s="2" customFormat="1" ht="24.15" customHeight="1">
      <c r="A1076" s="35"/>
      <c r="B1076" s="36"/>
      <c r="C1076" s="180" t="s">
        <v>1802</v>
      </c>
      <c r="D1076" s="180" t="s">
        <v>173</v>
      </c>
      <c r="E1076" s="181" t="s">
        <v>1803</v>
      </c>
      <c r="F1076" s="182" t="s">
        <v>1804</v>
      </c>
      <c r="G1076" s="183" t="s">
        <v>197</v>
      </c>
      <c r="H1076" s="184">
        <v>669.45299999999997</v>
      </c>
      <c r="I1076" s="185"/>
      <c r="J1076" s="186">
        <f>ROUND(I1076*H1076,2)</f>
        <v>0</v>
      </c>
      <c r="K1076" s="182" t="s">
        <v>190</v>
      </c>
      <c r="L1076" s="40"/>
      <c r="M1076" s="187" t="s">
        <v>19</v>
      </c>
      <c r="N1076" s="188" t="s">
        <v>43</v>
      </c>
      <c r="O1076" s="65"/>
      <c r="P1076" s="189">
        <f>O1076*H1076</f>
        <v>0</v>
      </c>
      <c r="Q1076" s="189">
        <v>2.9E-4</v>
      </c>
      <c r="R1076" s="189">
        <f>Q1076*H1076</f>
        <v>0.19414137000000001</v>
      </c>
      <c r="S1076" s="189">
        <v>0</v>
      </c>
      <c r="T1076" s="190">
        <f>S1076*H1076</f>
        <v>0</v>
      </c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R1076" s="191" t="s">
        <v>260</v>
      </c>
      <c r="AT1076" s="191" t="s">
        <v>173</v>
      </c>
      <c r="AU1076" s="191" t="s">
        <v>82</v>
      </c>
      <c r="AY1076" s="18" t="s">
        <v>171</v>
      </c>
      <c r="BE1076" s="192">
        <f>IF(N1076="základní",J1076,0)</f>
        <v>0</v>
      </c>
      <c r="BF1076" s="192">
        <f>IF(N1076="snížená",J1076,0)</f>
        <v>0</v>
      </c>
      <c r="BG1076" s="192">
        <f>IF(N1076="zákl. přenesená",J1076,0)</f>
        <v>0</v>
      </c>
      <c r="BH1076" s="192">
        <f>IF(N1076="sníž. přenesená",J1076,0)</f>
        <v>0</v>
      </c>
      <c r="BI1076" s="192">
        <f>IF(N1076="nulová",J1076,0)</f>
        <v>0</v>
      </c>
      <c r="BJ1076" s="18" t="s">
        <v>80</v>
      </c>
      <c r="BK1076" s="192">
        <f>ROUND(I1076*H1076,2)</f>
        <v>0</v>
      </c>
      <c r="BL1076" s="18" t="s">
        <v>260</v>
      </c>
      <c r="BM1076" s="191" t="s">
        <v>1805</v>
      </c>
    </row>
    <row r="1077" spans="1:65" s="2" customFormat="1" ht="10.199999999999999">
      <c r="A1077" s="35"/>
      <c r="B1077" s="36"/>
      <c r="C1077" s="37"/>
      <c r="D1077" s="193" t="s">
        <v>192</v>
      </c>
      <c r="E1077" s="37"/>
      <c r="F1077" s="194" t="s">
        <v>1806</v>
      </c>
      <c r="G1077" s="37"/>
      <c r="H1077" s="37"/>
      <c r="I1077" s="195"/>
      <c r="J1077" s="37"/>
      <c r="K1077" s="37"/>
      <c r="L1077" s="40"/>
      <c r="M1077" s="196"/>
      <c r="N1077" s="197"/>
      <c r="O1077" s="65"/>
      <c r="P1077" s="65"/>
      <c r="Q1077" s="65"/>
      <c r="R1077" s="65"/>
      <c r="S1077" s="65"/>
      <c r="T1077" s="66"/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T1077" s="18" t="s">
        <v>192</v>
      </c>
      <c r="AU1077" s="18" t="s">
        <v>82</v>
      </c>
    </row>
    <row r="1078" spans="1:65" s="2" customFormat="1" ht="24.15" customHeight="1">
      <c r="A1078" s="35"/>
      <c r="B1078" s="36"/>
      <c r="C1078" s="180" t="s">
        <v>1807</v>
      </c>
      <c r="D1078" s="180" t="s">
        <v>173</v>
      </c>
      <c r="E1078" s="181" t="s">
        <v>1808</v>
      </c>
      <c r="F1078" s="182" t="s">
        <v>1809</v>
      </c>
      <c r="G1078" s="183" t="s">
        <v>197</v>
      </c>
      <c r="H1078" s="184">
        <v>35.21</v>
      </c>
      <c r="I1078" s="185"/>
      <c r="J1078" s="186">
        <f>ROUND(I1078*H1078,2)</f>
        <v>0</v>
      </c>
      <c r="K1078" s="182" t="s">
        <v>190</v>
      </c>
      <c r="L1078" s="40"/>
      <c r="M1078" s="187" t="s">
        <v>19</v>
      </c>
      <c r="N1078" s="188" t="s">
        <v>43</v>
      </c>
      <c r="O1078" s="65"/>
      <c r="P1078" s="189">
        <f>O1078*H1078</f>
        <v>0</v>
      </c>
      <c r="Q1078" s="189">
        <v>1.3999999999999999E-4</v>
      </c>
      <c r="R1078" s="189">
        <f>Q1078*H1078</f>
        <v>4.9293999999999996E-3</v>
      </c>
      <c r="S1078" s="189">
        <v>0</v>
      </c>
      <c r="T1078" s="190">
        <f>S1078*H1078</f>
        <v>0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191" t="s">
        <v>260</v>
      </c>
      <c r="AT1078" s="191" t="s">
        <v>173</v>
      </c>
      <c r="AU1078" s="191" t="s">
        <v>82</v>
      </c>
      <c r="AY1078" s="18" t="s">
        <v>171</v>
      </c>
      <c r="BE1078" s="192">
        <f>IF(N1078="základní",J1078,0)</f>
        <v>0</v>
      </c>
      <c r="BF1078" s="192">
        <f>IF(N1078="snížená",J1078,0)</f>
        <v>0</v>
      </c>
      <c r="BG1078" s="192">
        <f>IF(N1078="zákl. přenesená",J1078,0)</f>
        <v>0</v>
      </c>
      <c r="BH1078" s="192">
        <f>IF(N1078="sníž. přenesená",J1078,0)</f>
        <v>0</v>
      </c>
      <c r="BI1078" s="192">
        <f>IF(N1078="nulová",J1078,0)</f>
        <v>0</v>
      </c>
      <c r="BJ1078" s="18" t="s">
        <v>80</v>
      </c>
      <c r="BK1078" s="192">
        <f>ROUND(I1078*H1078,2)</f>
        <v>0</v>
      </c>
      <c r="BL1078" s="18" t="s">
        <v>260</v>
      </c>
      <c r="BM1078" s="191" t="s">
        <v>1810</v>
      </c>
    </row>
    <row r="1079" spans="1:65" s="2" customFormat="1" ht="10.199999999999999">
      <c r="A1079" s="35"/>
      <c r="B1079" s="36"/>
      <c r="C1079" s="37"/>
      <c r="D1079" s="193" t="s">
        <v>192</v>
      </c>
      <c r="E1079" s="37"/>
      <c r="F1079" s="194" t="s">
        <v>1811</v>
      </c>
      <c r="G1079" s="37"/>
      <c r="H1079" s="37"/>
      <c r="I1079" s="195"/>
      <c r="J1079" s="37"/>
      <c r="K1079" s="37"/>
      <c r="L1079" s="40"/>
      <c r="M1079" s="196"/>
      <c r="N1079" s="197"/>
      <c r="O1079" s="65"/>
      <c r="P1079" s="65"/>
      <c r="Q1079" s="65"/>
      <c r="R1079" s="65"/>
      <c r="S1079" s="65"/>
      <c r="T1079" s="66"/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T1079" s="18" t="s">
        <v>192</v>
      </c>
      <c r="AU1079" s="18" t="s">
        <v>82</v>
      </c>
    </row>
    <row r="1080" spans="1:65" s="2" customFormat="1" ht="19.2">
      <c r="A1080" s="35"/>
      <c r="B1080" s="36"/>
      <c r="C1080" s="37"/>
      <c r="D1080" s="200" t="s">
        <v>233</v>
      </c>
      <c r="E1080" s="37"/>
      <c r="F1080" s="231" t="s">
        <v>1812</v>
      </c>
      <c r="G1080" s="37"/>
      <c r="H1080" s="37"/>
      <c r="I1080" s="195"/>
      <c r="J1080" s="37"/>
      <c r="K1080" s="37"/>
      <c r="L1080" s="40"/>
      <c r="M1080" s="196"/>
      <c r="N1080" s="197"/>
      <c r="O1080" s="65"/>
      <c r="P1080" s="65"/>
      <c r="Q1080" s="65"/>
      <c r="R1080" s="65"/>
      <c r="S1080" s="65"/>
      <c r="T1080" s="66"/>
      <c r="U1080" s="35"/>
      <c r="V1080" s="35"/>
      <c r="W1080" s="35"/>
      <c r="X1080" s="35"/>
      <c r="Y1080" s="35"/>
      <c r="Z1080" s="35"/>
      <c r="AA1080" s="35"/>
      <c r="AB1080" s="35"/>
      <c r="AC1080" s="35"/>
      <c r="AD1080" s="35"/>
      <c r="AE1080" s="35"/>
      <c r="AT1080" s="18" t="s">
        <v>233</v>
      </c>
      <c r="AU1080" s="18" t="s">
        <v>82</v>
      </c>
    </row>
    <row r="1081" spans="1:65" s="13" customFormat="1" ht="10.199999999999999">
      <c r="B1081" s="198"/>
      <c r="C1081" s="199"/>
      <c r="D1081" s="200" t="s">
        <v>205</v>
      </c>
      <c r="E1081" s="201" t="s">
        <v>19</v>
      </c>
      <c r="F1081" s="202" t="s">
        <v>1813</v>
      </c>
      <c r="G1081" s="199"/>
      <c r="H1081" s="201" t="s">
        <v>19</v>
      </c>
      <c r="I1081" s="203"/>
      <c r="J1081" s="199"/>
      <c r="K1081" s="199"/>
      <c r="L1081" s="204"/>
      <c r="M1081" s="205"/>
      <c r="N1081" s="206"/>
      <c r="O1081" s="206"/>
      <c r="P1081" s="206"/>
      <c r="Q1081" s="206"/>
      <c r="R1081" s="206"/>
      <c r="S1081" s="206"/>
      <c r="T1081" s="207"/>
      <c r="AT1081" s="208" t="s">
        <v>205</v>
      </c>
      <c r="AU1081" s="208" t="s">
        <v>82</v>
      </c>
      <c r="AV1081" s="13" t="s">
        <v>80</v>
      </c>
      <c r="AW1081" s="13" t="s">
        <v>33</v>
      </c>
      <c r="AX1081" s="13" t="s">
        <v>72</v>
      </c>
      <c r="AY1081" s="208" t="s">
        <v>171</v>
      </c>
    </row>
    <row r="1082" spans="1:65" s="14" customFormat="1" ht="10.199999999999999">
      <c r="B1082" s="209"/>
      <c r="C1082" s="210"/>
      <c r="D1082" s="200" t="s">
        <v>205</v>
      </c>
      <c r="E1082" s="211" t="s">
        <v>19</v>
      </c>
      <c r="F1082" s="212" t="s">
        <v>1814</v>
      </c>
      <c r="G1082" s="210"/>
      <c r="H1082" s="213">
        <v>8.7289999999999992</v>
      </c>
      <c r="I1082" s="214"/>
      <c r="J1082" s="210"/>
      <c r="K1082" s="210"/>
      <c r="L1082" s="215"/>
      <c r="M1082" s="216"/>
      <c r="N1082" s="217"/>
      <c r="O1082" s="217"/>
      <c r="P1082" s="217"/>
      <c r="Q1082" s="217"/>
      <c r="R1082" s="217"/>
      <c r="S1082" s="217"/>
      <c r="T1082" s="218"/>
      <c r="AT1082" s="219" t="s">
        <v>205</v>
      </c>
      <c r="AU1082" s="219" t="s">
        <v>82</v>
      </c>
      <c r="AV1082" s="14" t="s">
        <v>82</v>
      </c>
      <c r="AW1082" s="14" t="s">
        <v>33</v>
      </c>
      <c r="AX1082" s="14" t="s">
        <v>72</v>
      </c>
      <c r="AY1082" s="219" t="s">
        <v>171</v>
      </c>
    </row>
    <row r="1083" spans="1:65" s="13" customFormat="1" ht="10.199999999999999">
      <c r="B1083" s="198"/>
      <c r="C1083" s="199"/>
      <c r="D1083" s="200" t="s">
        <v>205</v>
      </c>
      <c r="E1083" s="201" t="s">
        <v>19</v>
      </c>
      <c r="F1083" s="202" t="s">
        <v>1815</v>
      </c>
      <c r="G1083" s="199"/>
      <c r="H1083" s="201" t="s">
        <v>19</v>
      </c>
      <c r="I1083" s="203"/>
      <c r="J1083" s="199"/>
      <c r="K1083" s="199"/>
      <c r="L1083" s="204"/>
      <c r="M1083" s="205"/>
      <c r="N1083" s="206"/>
      <c r="O1083" s="206"/>
      <c r="P1083" s="206"/>
      <c r="Q1083" s="206"/>
      <c r="R1083" s="206"/>
      <c r="S1083" s="206"/>
      <c r="T1083" s="207"/>
      <c r="AT1083" s="208" t="s">
        <v>205</v>
      </c>
      <c r="AU1083" s="208" t="s">
        <v>82</v>
      </c>
      <c r="AV1083" s="13" t="s">
        <v>80</v>
      </c>
      <c r="AW1083" s="13" t="s">
        <v>33</v>
      </c>
      <c r="AX1083" s="13" t="s">
        <v>72</v>
      </c>
      <c r="AY1083" s="208" t="s">
        <v>171</v>
      </c>
    </row>
    <row r="1084" spans="1:65" s="14" customFormat="1" ht="10.199999999999999">
      <c r="B1084" s="209"/>
      <c r="C1084" s="210"/>
      <c r="D1084" s="200" t="s">
        <v>205</v>
      </c>
      <c r="E1084" s="211" t="s">
        <v>19</v>
      </c>
      <c r="F1084" s="212" t="s">
        <v>1816</v>
      </c>
      <c r="G1084" s="210"/>
      <c r="H1084" s="213">
        <v>13.781000000000001</v>
      </c>
      <c r="I1084" s="214"/>
      <c r="J1084" s="210"/>
      <c r="K1084" s="210"/>
      <c r="L1084" s="215"/>
      <c r="M1084" s="216"/>
      <c r="N1084" s="217"/>
      <c r="O1084" s="217"/>
      <c r="P1084" s="217"/>
      <c r="Q1084" s="217"/>
      <c r="R1084" s="217"/>
      <c r="S1084" s="217"/>
      <c r="T1084" s="218"/>
      <c r="AT1084" s="219" t="s">
        <v>205</v>
      </c>
      <c r="AU1084" s="219" t="s">
        <v>82</v>
      </c>
      <c r="AV1084" s="14" t="s">
        <v>82</v>
      </c>
      <c r="AW1084" s="14" t="s">
        <v>33</v>
      </c>
      <c r="AX1084" s="14" t="s">
        <v>72</v>
      </c>
      <c r="AY1084" s="219" t="s">
        <v>171</v>
      </c>
    </row>
    <row r="1085" spans="1:65" s="13" customFormat="1" ht="10.199999999999999">
      <c r="B1085" s="198"/>
      <c r="C1085" s="199"/>
      <c r="D1085" s="200" t="s">
        <v>205</v>
      </c>
      <c r="E1085" s="201" t="s">
        <v>19</v>
      </c>
      <c r="F1085" s="202" t="s">
        <v>1817</v>
      </c>
      <c r="G1085" s="199"/>
      <c r="H1085" s="201" t="s">
        <v>19</v>
      </c>
      <c r="I1085" s="203"/>
      <c r="J1085" s="199"/>
      <c r="K1085" s="199"/>
      <c r="L1085" s="204"/>
      <c r="M1085" s="205"/>
      <c r="N1085" s="206"/>
      <c r="O1085" s="206"/>
      <c r="P1085" s="206"/>
      <c r="Q1085" s="206"/>
      <c r="R1085" s="206"/>
      <c r="S1085" s="206"/>
      <c r="T1085" s="207"/>
      <c r="AT1085" s="208" t="s">
        <v>205</v>
      </c>
      <c r="AU1085" s="208" t="s">
        <v>82</v>
      </c>
      <c r="AV1085" s="13" t="s">
        <v>80</v>
      </c>
      <c r="AW1085" s="13" t="s">
        <v>33</v>
      </c>
      <c r="AX1085" s="13" t="s">
        <v>72</v>
      </c>
      <c r="AY1085" s="208" t="s">
        <v>171</v>
      </c>
    </row>
    <row r="1086" spans="1:65" s="14" customFormat="1" ht="10.199999999999999">
      <c r="B1086" s="209"/>
      <c r="C1086" s="210"/>
      <c r="D1086" s="200" t="s">
        <v>205</v>
      </c>
      <c r="E1086" s="211" t="s">
        <v>19</v>
      </c>
      <c r="F1086" s="212" t="s">
        <v>1818</v>
      </c>
      <c r="G1086" s="210"/>
      <c r="H1086" s="213">
        <v>12.7</v>
      </c>
      <c r="I1086" s="214"/>
      <c r="J1086" s="210"/>
      <c r="K1086" s="210"/>
      <c r="L1086" s="215"/>
      <c r="M1086" s="216"/>
      <c r="N1086" s="217"/>
      <c r="O1086" s="217"/>
      <c r="P1086" s="217"/>
      <c r="Q1086" s="217"/>
      <c r="R1086" s="217"/>
      <c r="S1086" s="217"/>
      <c r="T1086" s="218"/>
      <c r="AT1086" s="219" t="s">
        <v>205</v>
      </c>
      <c r="AU1086" s="219" t="s">
        <v>82</v>
      </c>
      <c r="AV1086" s="14" t="s">
        <v>82</v>
      </c>
      <c r="AW1086" s="14" t="s">
        <v>33</v>
      </c>
      <c r="AX1086" s="14" t="s">
        <v>72</v>
      </c>
      <c r="AY1086" s="219" t="s">
        <v>171</v>
      </c>
    </row>
    <row r="1087" spans="1:65" s="15" customFormat="1" ht="10.199999999999999">
      <c r="B1087" s="220"/>
      <c r="C1087" s="221"/>
      <c r="D1087" s="200" t="s">
        <v>205</v>
      </c>
      <c r="E1087" s="222" t="s">
        <v>19</v>
      </c>
      <c r="F1087" s="223" t="s">
        <v>208</v>
      </c>
      <c r="G1087" s="221"/>
      <c r="H1087" s="224">
        <v>35.21</v>
      </c>
      <c r="I1087" s="225"/>
      <c r="J1087" s="221"/>
      <c r="K1087" s="221"/>
      <c r="L1087" s="226"/>
      <c r="M1087" s="227"/>
      <c r="N1087" s="228"/>
      <c r="O1087" s="228"/>
      <c r="P1087" s="228"/>
      <c r="Q1087" s="228"/>
      <c r="R1087" s="228"/>
      <c r="S1087" s="228"/>
      <c r="T1087" s="229"/>
      <c r="AT1087" s="230" t="s">
        <v>205</v>
      </c>
      <c r="AU1087" s="230" t="s">
        <v>82</v>
      </c>
      <c r="AV1087" s="15" t="s">
        <v>177</v>
      </c>
      <c r="AW1087" s="15" t="s">
        <v>33</v>
      </c>
      <c r="AX1087" s="15" t="s">
        <v>80</v>
      </c>
      <c r="AY1087" s="230" t="s">
        <v>171</v>
      </c>
    </row>
    <row r="1088" spans="1:65" s="2" customFormat="1" ht="24.15" customHeight="1">
      <c r="A1088" s="35"/>
      <c r="B1088" s="36"/>
      <c r="C1088" s="180" t="s">
        <v>1819</v>
      </c>
      <c r="D1088" s="180" t="s">
        <v>173</v>
      </c>
      <c r="E1088" s="181" t="s">
        <v>1820</v>
      </c>
      <c r="F1088" s="182" t="s">
        <v>1821</v>
      </c>
      <c r="G1088" s="183" t="s">
        <v>197</v>
      </c>
      <c r="H1088" s="184">
        <v>35.21</v>
      </c>
      <c r="I1088" s="185"/>
      <c r="J1088" s="186">
        <f>ROUND(I1088*H1088,2)</f>
        <v>0</v>
      </c>
      <c r="K1088" s="182" t="s">
        <v>190</v>
      </c>
      <c r="L1088" s="40"/>
      <c r="M1088" s="187" t="s">
        <v>19</v>
      </c>
      <c r="N1088" s="188" t="s">
        <v>43</v>
      </c>
      <c r="O1088" s="65"/>
      <c r="P1088" s="189">
        <f>O1088*H1088</f>
        <v>0</v>
      </c>
      <c r="Q1088" s="189">
        <v>1.2E-4</v>
      </c>
      <c r="R1088" s="189">
        <f>Q1088*H1088</f>
        <v>4.2252000000000001E-3</v>
      </c>
      <c r="S1088" s="189">
        <v>0</v>
      </c>
      <c r="T1088" s="190">
        <f>S1088*H1088</f>
        <v>0</v>
      </c>
      <c r="U1088" s="35"/>
      <c r="V1088" s="35"/>
      <c r="W1088" s="35"/>
      <c r="X1088" s="35"/>
      <c r="Y1088" s="35"/>
      <c r="Z1088" s="35"/>
      <c r="AA1088" s="35"/>
      <c r="AB1088" s="35"/>
      <c r="AC1088" s="35"/>
      <c r="AD1088" s="35"/>
      <c r="AE1088" s="35"/>
      <c r="AR1088" s="191" t="s">
        <v>260</v>
      </c>
      <c r="AT1088" s="191" t="s">
        <v>173</v>
      </c>
      <c r="AU1088" s="191" t="s">
        <v>82</v>
      </c>
      <c r="AY1088" s="18" t="s">
        <v>171</v>
      </c>
      <c r="BE1088" s="192">
        <f>IF(N1088="základní",J1088,0)</f>
        <v>0</v>
      </c>
      <c r="BF1088" s="192">
        <f>IF(N1088="snížená",J1088,0)</f>
        <v>0</v>
      </c>
      <c r="BG1088" s="192">
        <f>IF(N1088="zákl. přenesená",J1088,0)</f>
        <v>0</v>
      </c>
      <c r="BH1088" s="192">
        <f>IF(N1088="sníž. přenesená",J1088,0)</f>
        <v>0</v>
      </c>
      <c r="BI1088" s="192">
        <f>IF(N1088="nulová",J1088,0)</f>
        <v>0</v>
      </c>
      <c r="BJ1088" s="18" t="s">
        <v>80</v>
      </c>
      <c r="BK1088" s="192">
        <f>ROUND(I1088*H1088,2)</f>
        <v>0</v>
      </c>
      <c r="BL1088" s="18" t="s">
        <v>260</v>
      </c>
      <c r="BM1088" s="191" t="s">
        <v>1822</v>
      </c>
    </row>
    <row r="1089" spans="1:65" s="2" customFormat="1" ht="10.199999999999999">
      <c r="A1089" s="35"/>
      <c r="B1089" s="36"/>
      <c r="C1089" s="37"/>
      <c r="D1089" s="193" t="s">
        <v>192</v>
      </c>
      <c r="E1089" s="37"/>
      <c r="F1089" s="194" t="s">
        <v>1823</v>
      </c>
      <c r="G1089" s="37"/>
      <c r="H1089" s="37"/>
      <c r="I1089" s="195"/>
      <c r="J1089" s="37"/>
      <c r="K1089" s="37"/>
      <c r="L1089" s="40"/>
      <c r="M1089" s="196"/>
      <c r="N1089" s="197"/>
      <c r="O1089" s="65"/>
      <c r="P1089" s="65"/>
      <c r="Q1089" s="65"/>
      <c r="R1089" s="65"/>
      <c r="S1089" s="65"/>
      <c r="T1089" s="66"/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T1089" s="18" t="s">
        <v>192</v>
      </c>
      <c r="AU1089" s="18" t="s">
        <v>82</v>
      </c>
    </row>
    <row r="1090" spans="1:65" s="2" customFormat="1" ht="24.15" customHeight="1">
      <c r="A1090" s="35"/>
      <c r="B1090" s="36"/>
      <c r="C1090" s="180" t="s">
        <v>1824</v>
      </c>
      <c r="D1090" s="180" t="s">
        <v>173</v>
      </c>
      <c r="E1090" s="181" t="s">
        <v>1825</v>
      </c>
      <c r="F1090" s="182" t="s">
        <v>1826</v>
      </c>
      <c r="G1090" s="183" t="s">
        <v>197</v>
      </c>
      <c r="H1090" s="184">
        <v>35.21</v>
      </c>
      <c r="I1090" s="185"/>
      <c r="J1090" s="186">
        <f>ROUND(I1090*H1090,2)</f>
        <v>0</v>
      </c>
      <c r="K1090" s="182" t="s">
        <v>190</v>
      </c>
      <c r="L1090" s="40"/>
      <c r="M1090" s="187" t="s">
        <v>19</v>
      </c>
      <c r="N1090" s="188" t="s">
        <v>43</v>
      </c>
      <c r="O1090" s="65"/>
      <c r="P1090" s="189">
        <f>O1090*H1090</f>
        <v>0</v>
      </c>
      <c r="Q1090" s="189">
        <v>1.2E-4</v>
      </c>
      <c r="R1090" s="189">
        <f>Q1090*H1090</f>
        <v>4.2252000000000001E-3</v>
      </c>
      <c r="S1090" s="189">
        <v>0</v>
      </c>
      <c r="T1090" s="190">
        <f>S1090*H1090</f>
        <v>0</v>
      </c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R1090" s="191" t="s">
        <v>260</v>
      </c>
      <c r="AT1090" s="191" t="s">
        <v>173</v>
      </c>
      <c r="AU1090" s="191" t="s">
        <v>82</v>
      </c>
      <c r="AY1090" s="18" t="s">
        <v>171</v>
      </c>
      <c r="BE1090" s="192">
        <f>IF(N1090="základní",J1090,0)</f>
        <v>0</v>
      </c>
      <c r="BF1090" s="192">
        <f>IF(N1090="snížená",J1090,0)</f>
        <v>0</v>
      </c>
      <c r="BG1090" s="192">
        <f>IF(N1090="zákl. přenesená",J1090,0)</f>
        <v>0</v>
      </c>
      <c r="BH1090" s="192">
        <f>IF(N1090="sníž. přenesená",J1090,0)</f>
        <v>0</v>
      </c>
      <c r="BI1090" s="192">
        <f>IF(N1090="nulová",J1090,0)</f>
        <v>0</v>
      </c>
      <c r="BJ1090" s="18" t="s">
        <v>80</v>
      </c>
      <c r="BK1090" s="192">
        <f>ROUND(I1090*H1090,2)</f>
        <v>0</v>
      </c>
      <c r="BL1090" s="18" t="s">
        <v>260</v>
      </c>
      <c r="BM1090" s="191" t="s">
        <v>1827</v>
      </c>
    </row>
    <row r="1091" spans="1:65" s="2" customFormat="1" ht="10.199999999999999">
      <c r="A1091" s="35"/>
      <c r="B1091" s="36"/>
      <c r="C1091" s="37"/>
      <c r="D1091" s="193" t="s">
        <v>192</v>
      </c>
      <c r="E1091" s="37"/>
      <c r="F1091" s="194" t="s">
        <v>1828</v>
      </c>
      <c r="G1091" s="37"/>
      <c r="H1091" s="37"/>
      <c r="I1091" s="195"/>
      <c r="J1091" s="37"/>
      <c r="K1091" s="37"/>
      <c r="L1091" s="40"/>
      <c r="M1091" s="196"/>
      <c r="N1091" s="197"/>
      <c r="O1091" s="65"/>
      <c r="P1091" s="65"/>
      <c r="Q1091" s="65"/>
      <c r="R1091" s="65"/>
      <c r="S1091" s="65"/>
      <c r="T1091" s="66"/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T1091" s="18" t="s">
        <v>192</v>
      </c>
      <c r="AU1091" s="18" t="s">
        <v>82</v>
      </c>
    </row>
    <row r="1092" spans="1:65" s="12" customFormat="1" ht="22.8" customHeight="1">
      <c r="B1092" s="164"/>
      <c r="C1092" s="165"/>
      <c r="D1092" s="166" t="s">
        <v>71</v>
      </c>
      <c r="E1092" s="178" t="s">
        <v>1829</v>
      </c>
      <c r="F1092" s="178" t="s">
        <v>1830</v>
      </c>
      <c r="G1092" s="165"/>
      <c r="H1092" s="165"/>
      <c r="I1092" s="168"/>
      <c r="J1092" s="179">
        <f>BK1092</f>
        <v>0</v>
      </c>
      <c r="K1092" s="165"/>
      <c r="L1092" s="170"/>
      <c r="M1092" s="171"/>
      <c r="N1092" s="172"/>
      <c r="O1092" s="172"/>
      <c r="P1092" s="173">
        <f>SUM(P1093:P1100)</f>
        <v>0</v>
      </c>
      <c r="Q1092" s="172"/>
      <c r="R1092" s="173">
        <f>SUM(R1093:R1100)</f>
        <v>0.22294242</v>
      </c>
      <c r="S1092" s="172"/>
      <c r="T1092" s="174">
        <f>SUM(T1093:T1100)</f>
        <v>1.4317190331666627E-4</v>
      </c>
      <c r="AR1092" s="175" t="s">
        <v>82</v>
      </c>
      <c r="AT1092" s="176" t="s">
        <v>71</v>
      </c>
      <c r="AU1092" s="176" t="s">
        <v>80</v>
      </c>
      <c r="AY1092" s="175" t="s">
        <v>171</v>
      </c>
      <c r="BK1092" s="177">
        <f>SUM(BK1093:BK1100)</f>
        <v>0</v>
      </c>
    </row>
    <row r="1093" spans="1:65" s="2" customFormat="1" ht="24.15" customHeight="1">
      <c r="A1093" s="35"/>
      <c r="B1093" s="36"/>
      <c r="C1093" s="180" t="s">
        <v>1831</v>
      </c>
      <c r="D1093" s="180" t="s">
        <v>173</v>
      </c>
      <c r="E1093" s="181" t="s">
        <v>1832</v>
      </c>
      <c r="F1093" s="182" t="s">
        <v>1833</v>
      </c>
      <c r="G1093" s="183" t="s">
        <v>197</v>
      </c>
      <c r="H1093" s="184">
        <v>437.142</v>
      </c>
      <c r="I1093" s="185"/>
      <c r="J1093" s="186">
        <f>ROUND(I1093*H1093,2)</f>
        <v>0</v>
      </c>
      <c r="K1093" s="182" t="s">
        <v>19</v>
      </c>
      <c r="L1093" s="40"/>
      <c r="M1093" s="187" t="s">
        <v>19</v>
      </c>
      <c r="N1093" s="188" t="s">
        <v>43</v>
      </c>
      <c r="O1093" s="65"/>
      <c r="P1093" s="189">
        <f>O1093*H1093</f>
        <v>0</v>
      </c>
      <c r="Q1093" s="189">
        <v>0</v>
      </c>
      <c r="R1093" s="189">
        <f>Q1093*H1093</f>
        <v>0</v>
      </c>
      <c r="S1093" s="189">
        <v>3.2751806808008902E-7</v>
      </c>
      <c r="T1093" s="190">
        <f>S1093*H1093</f>
        <v>1.4317190331666627E-4</v>
      </c>
      <c r="U1093" s="35"/>
      <c r="V1093" s="35"/>
      <c r="W1093" s="35"/>
      <c r="X1093" s="35"/>
      <c r="Y1093" s="35"/>
      <c r="Z1093" s="35"/>
      <c r="AA1093" s="35"/>
      <c r="AB1093" s="35"/>
      <c r="AC1093" s="35"/>
      <c r="AD1093" s="35"/>
      <c r="AE1093" s="35"/>
      <c r="AR1093" s="191" t="s">
        <v>260</v>
      </c>
      <c r="AT1093" s="191" t="s">
        <v>173</v>
      </c>
      <c r="AU1093" s="191" t="s">
        <v>82</v>
      </c>
      <c r="AY1093" s="18" t="s">
        <v>171</v>
      </c>
      <c r="BE1093" s="192">
        <f>IF(N1093="základní",J1093,0)</f>
        <v>0</v>
      </c>
      <c r="BF1093" s="192">
        <f>IF(N1093="snížená",J1093,0)</f>
        <v>0</v>
      </c>
      <c r="BG1093" s="192">
        <f>IF(N1093="zákl. přenesená",J1093,0)</f>
        <v>0</v>
      </c>
      <c r="BH1093" s="192">
        <f>IF(N1093="sníž. přenesená",J1093,0)</f>
        <v>0</v>
      </c>
      <c r="BI1093" s="192">
        <f>IF(N1093="nulová",J1093,0)</f>
        <v>0</v>
      </c>
      <c r="BJ1093" s="18" t="s">
        <v>80</v>
      </c>
      <c r="BK1093" s="192">
        <f>ROUND(I1093*H1093,2)</f>
        <v>0</v>
      </c>
      <c r="BL1093" s="18" t="s">
        <v>260</v>
      </c>
      <c r="BM1093" s="191" t="s">
        <v>1834</v>
      </c>
    </row>
    <row r="1094" spans="1:65" s="14" customFormat="1" ht="10.199999999999999">
      <c r="B1094" s="209"/>
      <c r="C1094" s="210"/>
      <c r="D1094" s="200" t="s">
        <v>205</v>
      </c>
      <c r="E1094" s="211" t="s">
        <v>19</v>
      </c>
      <c r="F1094" s="212" t="s">
        <v>1835</v>
      </c>
      <c r="G1094" s="210"/>
      <c r="H1094" s="213">
        <v>437.142</v>
      </c>
      <c r="I1094" s="214"/>
      <c r="J1094" s="210"/>
      <c r="K1094" s="210"/>
      <c r="L1094" s="215"/>
      <c r="M1094" s="216"/>
      <c r="N1094" s="217"/>
      <c r="O1094" s="217"/>
      <c r="P1094" s="217"/>
      <c r="Q1094" s="217"/>
      <c r="R1094" s="217"/>
      <c r="S1094" s="217"/>
      <c r="T1094" s="218"/>
      <c r="AT1094" s="219" t="s">
        <v>205</v>
      </c>
      <c r="AU1094" s="219" t="s">
        <v>82</v>
      </c>
      <c r="AV1094" s="14" t="s">
        <v>82</v>
      </c>
      <c r="AW1094" s="14" t="s">
        <v>33</v>
      </c>
      <c r="AX1094" s="14" t="s">
        <v>72</v>
      </c>
      <c r="AY1094" s="219" t="s">
        <v>171</v>
      </c>
    </row>
    <row r="1095" spans="1:65" s="15" customFormat="1" ht="10.199999999999999">
      <c r="B1095" s="220"/>
      <c r="C1095" s="221"/>
      <c r="D1095" s="200" t="s">
        <v>205</v>
      </c>
      <c r="E1095" s="222" t="s">
        <v>19</v>
      </c>
      <c r="F1095" s="223" t="s">
        <v>208</v>
      </c>
      <c r="G1095" s="221"/>
      <c r="H1095" s="224">
        <v>437.142</v>
      </c>
      <c r="I1095" s="225"/>
      <c r="J1095" s="221"/>
      <c r="K1095" s="221"/>
      <c r="L1095" s="226"/>
      <c r="M1095" s="227"/>
      <c r="N1095" s="228"/>
      <c r="O1095" s="228"/>
      <c r="P1095" s="228"/>
      <c r="Q1095" s="228"/>
      <c r="R1095" s="228"/>
      <c r="S1095" s="228"/>
      <c r="T1095" s="229"/>
      <c r="AT1095" s="230" t="s">
        <v>205</v>
      </c>
      <c r="AU1095" s="230" t="s">
        <v>82</v>
      </c>
      <c r="AV1095" s="15" t="s">
        <v>177</v>
      </c>
      <c r="AW1095" s="15" t="s">
        <v>33</v>
      </c>
      <c r="AX1095" s="15" t="s">
        <v>80</v>
      </c>
      <c r="AY1095" s="230" t="s">
        <v>171</v>
      </c>
    </row>
    <row r="1096" spans="1:65" s="2" customFormat="1" ht="33" customHeight="1">
      <c r="A1096" s="35"/>
      <c r="B1096" s="36"/>
      <c r="C1096" s="180" t="s">
        <v>1836</v>
      </c>
      <c r="D1096" s="180" t="s">
        <v>173</v>
      </c>
      <c r="E1096" s="181" t="s">
        <v>1837</v>
      </c>
      <c r="F1096" s="182" t="s">
        <v>1838</v>
      </c>
      <c r="G1096" s="183" t="s">
        <v>197</v>
      </c>
      <c r="H1096" s="184">
        <v>437.142</v>
      </c>
      <c r="I1096" s="185"/>
      <c r="J1096" s="186">
        <f>ROUND(I1096*H1096,2)</f>
        <v>0</v>
      </c>
      <c r="K1096" s="182" t="s">
        <v>190</v>
      </c>
      <c r="L1096" s="40"/>
      <c r="M1096" s="187" t="s">
        <v>19</v>
      </c>
      <c r="N1096" s="188" t="s">
        <v>43</v>
      </c>
      <c r="O1096" s="65"/>
      <c r="P1096" s="189">
        <f>O1096*H1096</f>
        <v>0</v>
      </c>
      <c r="Q1096" s="189">
        <v>2.1000000000000001E-4</v>
      </c>
      <c r="R1096" s="189">
        <f>Q1096*H1096</f>
        <v>9.1799820000000004E-2</v>
      </c>
      <c r="S1096" s="189">
        <v>0</v>
      </c>
      <c r="T1096" s="190">
        <f>S1096*H1096</f>
        <v>0</v>
      </c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R1096" s="191" t="s">
        <v>260</v>
      </c>
      <c r="AT1096" s="191" t="s">
        <v>173</v>
      </c>
      <c r="AU1096" s="191" t="s">
        <v>82</v>
      </c>
      <c r="AY1096" s="18" t="s">
        <v>171</v>
      </c>
      <c r="BE1096" s="192">
        <f>IF(N1096="základní",J1096,0)</f>
        <v>0</v>
      </c>
      <c r="BF1096" s="192">
        <f>IF(N1096="snížená",J1096,0)</f>
        <v>0</v>
      </c>
      <c r="BG1096" s="192">
        <f>IF(N1096="zákl. přenesená",J1096,0)</f>
        <v>0</v>
      </c>
      <c r="BH1096" s="192">
        <f>IF(N1096="sníž. přenesená",J1096,0)</f>
        <v>0</v>
      </c>
      <c r="BI1096" s="192">
        <f>IF(N1096="nulová",J1096,0)</f>
        <v>0</v>
      </c>
      <c r="BJ1096" s="18" t="s">
        <v>80</v>
      </c>
      <c r="BK1096" s="192">
        <f>ROUND(I1096*H1096,2)</f>
        <v>0</v>
      </c>
      <c r="BL1096" s="18" t="s">
        <v>260</v>
      </c>
      <c r="BM1096" s="191" t="s">
        <v>1839</v>
      </c>
    </row>
    <row r="1097" spans="1:65" s="2" customFormat="1" ht="10.199999999999999">
      <c r="A1097" s="35"/>
      <c r="B1097" s="36"/>
      <c r="C1097" s="37"/>
      <c r="D1097" s="193" t="s">
        <v>192</v>
      </c>
      <c r="E1097" s="37"/>
      <c r="F1097" s="194" t="s">
        <v>1840</v>
      </c>
      <c r="G1097" s="37"/>
      <c r="H1097" s="37"/>
      <c r="I1097" s="195"/>
      <c r="J1097" s="37"/>
      <c r="K1097" s="37"/>
      <c r="L1097" s="40"/>
      <c r="M1097" s="196"/>
      <c r="N1097" s="197"/>
      <c r="O1097" s="65"/>
      <c r="P1097" s="65"/>
      <c r="Q1097" s="65"/>
      <c r="R1097" s="65"/>
      <c r="S1097" s="65"/>
      <c r="T1097" s="66"/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T1097" s="18" t="s">
        <v>192</v>
      </c>
      <c r="AU1097" s="18" t="s">
        <v>82</v>
      </c>
    </row>
    <row r="1098" spans="1:65" s="2" customFormat="1" ht="37.799999999999997" customHeight="1">
      <c r="A1098" s="35"/>
      <c r="B1098" s="36"/>
      <c r="C1098" s="180" t="s">
        <v>1841</v>
      </c>
      <c r="D1098" s="180" t="s">
        <v>173</v>
      </c>
      <c r="E1098" s="181" t="s">
        <v>1842</v>
      </c>
      <c r="F1098" s="182" t="s">
        <v>1843</v>
      </c>
      <c r="G1098" s="183" t="s">
        <v>197</v>
      </c>
      <c r="H1098" s="184">
        <v>437.142</v>
      </c>
      <c r="I1098" s="185"/>
      <c r="J1098" s="186">
        <f>ROUND(I1098*H1098,2)</f>
        <v>0</v>
      </c>
      <c r="K1098" s="182" t="s">
        <v>190</v>
      </c>
      <c r="L1098" s="40"/>
      <c r="M1098" s="187" t="s">
        <v>19</v>
      </c>
      <c r="N1098" s="188" t="s">
        <v>43</v>
      </c>
      <c r="O1098" s="65"/>
      <c r="P1098" s="189">
        <f>O1098*H1098</f>
        <v>0</v>
      </c>
      <c r="Q1098" s="189">
        <v>2.9999999999999997E-4</v>
      </c>
      <c r="R1098" s="189">
        <f>Q1098*H1098</f>
        <v>0.1311426</v>
      </c>
      <c r="S1098" s="189">
        <v>0</v>
      </c>
      <c r="T1098" s="190">
        <f>S1098*H1098</f>
        <v>0</v>
      </c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R1098" s="191" t="s">
        <v>260</v>
      </c>
      <c r="AT1098" s="191" t="s">
        <v>173</v>
      </c>
      <c r="AU1098" s="191" t="s">
        <v>82</v>
      </c>
      <c r="AY1098" s="18" t="s">
        <v>171</v>
      </c>
      <c r="BE1098" s="192">
        <f>IF(N1098="základní",J1098,0)</f>
        <v>0</v>
      </c>
      <c r="BF1098" s="192">
        <f>IF(N1098="snížená",J1098,0)</f>
        <v>0</v>
      </c>
      <c r="BG1098" s="192">
        <f>IF(N1098="zákl. přenesená",J1098,0)</f>
        <v>0</v>
      </c>
      <c r="BH1098" s="192">
        <f>IF(N1098="sníž. přenesená",J1098,0)</f>
        <v>0</v>
      </c>
      <c r="BI1098" s="192">
        <f>IF(N1098="nulová",J1098,0)</f>
        <v>0</v>
      </c>
      <c r="BJ1098" s="18" t="s">
        <v>80</v>
      </c>
      <c r="BK1098" s="192">
        <f>ROUND(I1098*H1098,2)</f>
        <v>0</v>
      </c>
      <c r="BL1098" s="18" t="s">
        <v>260</v>
      </c>
      <c r="BM1098" s="191" t="s">
        <v>1844</v>
      </c>
    </row>
    <row r="1099" spans="1:65" s="2" customFormat="1" ht="10.199999999999999">
      <c r="A1099" s="35"/>
      <c r="B1099" s="36"/>
      <c r="C1099" s="37"/>
      <c r="D1099" s="193" t="s">
        <v>192</v>
      </c>
      <c r="E1099" s="37"/>
      <c r="F1099" s="194" t="s">
        <v>1845</v>
      </c>
      <c r="G1099" s="37"/>
      <c r="H1099" s="37"/>
      <c r="I1099" s="195"/>
      <c r="J1099" s="37"/>
      <c r="K1099" s="37"/>
      <c r="L1099" s="40"/>
      <c r="M1099" s="196"/>
      <c r="N1099" s="197"/>
      <c r="O1099" s="65"/>
      <c r="P1099" s="65"/>
      <c r="Q1099" s="65"/>
      <c r="R1099" s="65"/>
      <c r="S1099" s="65"/>
      <c r="T1099" s="66"/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T1099" s="18" t="s">
        <v>192</v>
      </c>
      <c r="AU1099" s="18" t="s">
        <v>82</v>
      </c>
    </row>
    <row r="1100" spans="1:65" s="14" customFormat="1" ht="10.199999999999999">
      <c r="B1100" s="209"/>
      <c r="C1100" s="210"/>
      <c r="D1100" s="200" t="s">
        <v>205</v>
      </c>
      <c r="E1100" s="211" t="s">
        <v>19</v>
      </c>
      <c r="F1100" s="212" t="s">
        <v>1846</v>
      </c>
      <c r="G1100" s="210"/>
      <c r="H1100" s="213">
        <v>437.142</v>
      </c>
      <c r="I1100" s="214"/>
      <c r="J1100" s="210"/>
      <c r="K1100" s="210"/>
      <c r="L1100" s="215"/>
      <c r="M1100" s="254"/>
      <c r="N1100" s="255"/>
      <c r="O1100" s="255"/>
      <c r="P1100" s="255"/>
      <c r="Q1100" s="255"/>
      <c r="R1100" s="255"/>
      <c r="S1100" s="255"/>
      <c r="T1100" s="256"/>
      <c r="AT1100" s="219" t="s">
        <v>205</v>
      </c>
      <c r="AU1100" s="219" t="s">
        <v>82</v>
      </c>
      <c r="AV1100" s="14" t="s">
        <v>82</v>
      </c>
      <c r="AW1100" s="14" t="s">
        <v>33</v>
      </c>
      <c r="AX1100" s="14" t="s">
        <v>80</v>
      </c>
      <c r="AY1100" s="219" t="s">
        <v>171</v>
      </c>
    </row>
    <row r="1101" spans="1:65" s="2" customFormat="1" ht="6.9" customHeight="1">
      <c r="A1101" s="35"/>
      <c r="B1101" s="48"/>
      <c r="C1101" s="49"/>
      <c r="D1101" s="49"/>
      <c r="E1101" s="49"/>
      <c r="F1101" s="49"/>
      <c r="G1101" s="49"/>
      <c r="H1101" s="49"/>
      <c r="I1101" s="49"/>
      <c r="J1101" s="49"/>
      <c r="K1101" s="49"/>
      <c r="L1101" s="40"/>
      <c r="M1101" s="35"/>
      <c r="O1101" s="35"/>
      <c r="P1101" s="35"/>
      <c r="Q1101" s="35"/>
      <c r="R1101" s="35"/>
      <c r="S1101" s="35"/>
      <c r="T1101" s="35"/>
      <c r="U1101" s="35"/>
      <c r="V1101" s="35"/>
      <c r="W1101" s="35"/>
      <c r="X1101" s="35"/>
      <c r="Y1101" s="35"/>
      <c r="Z1101" s="35"/>
      <c r="AA1101" s="35"/>
      <c r="AB1101" s="35"/>
      <c r="AC1101" s="35"/>
      <c r="AD1101" s="35"/>
      <c r="AE1101" s="35"/>
    </row>
  </sheetData>
  <sheetProtection algorithmName="SHA-512" hashValue="gfWIXpyBr528HeuUvhHDcxqp0WpPsueVHwNXV7OeWeJfqF+WsRhs835mfTZgY21+xzNDBthMTQ421BI/PuOo1w==" saltValue="lX83zdgJ5mMCYuAC/5lUCsU1Di1XuU5b15rw6XmTU29NxuLgRWQl3yzNklDfZY/GBFsYOD9ZCM0L/W5Blx551g==" spinCount="100000" sheet="1" objects="1" scenarios="1" formatColumns="0" formatRows="0" autoFilter="0"/>
  <autoFilter ref="C101:K1100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9" r:id="rId1"/>
    <hyperlink ref="F111" r:id="rId2"/>
    <hyperlink ref="F113" r:id="rId3"/>
    <hyperlink ref="F118" r:id="rId4"/>
    <hyperlink ref="F120" r:id="rId5"/>
    <hyperlink ref="F123" r:id="rId6"/>
    <hyperlink ref="F126" r:id="rId7"/>
    <hyperlink ref="F129" r:id="rId8"/>
    <hyperlink ref="F134" r:id="rId9"/>
    <hyperlink ref="F139" r:id="rId10"/>
    <hyperlink ref="F146" r:id="rId11"/>
    <hyperlink ref="F151" r:id="rId12"/>
    <hyperlink ref="F155" r:id="rId13"/>
    <hyperlink ref="F161" r:id="rId14"/>
    <hyperlink ref="F163" r:id="rId15"/>
    <hyperlink ref="F167" r:id="rId16"/>
    <hyperlink ref="F171" r:id="rId17"/>
    <hyperlink ref="F174" r:id="rId18"/>
    <hyperlink ref="F185" r:id="rId19"/>
    <hyperlink ref="F190" r:id="rId20"/>
    <hyperlink ref="F195" r:id="rId21"/>
    <hyperlink ref="F201" r:id="rId22"/>
    <hyperlink ref="F203" r:id="rId23"/>
    <hyperlink ref="F206" r:id="rId24"/>
    <hyperlink ref="F220" r:id="rId25"/>
    <hyperlink ref="F225" r:id="rId26"/>
    <hyperlink ref="F229" r:id="rId27"/>
    <hyperlink ref="F236" r:id="rId28"/>
    <hyperlink ref="F241" r:id="rId29"/>
    <hyperlink ref="F244" r:id="rId30"/>
    <hyperlink ref="F249" r:id="rId31"/>
    <hyperlink ref="F252" r:id="rId32"/>
    <hyperlink ref="F256" r:id="rId33"/>
    <hyperlink ref="F260" r:id="rId34"/>
    <hyperlink ref="F262" r:id="rId35"/>
    <hyperlink ref="F264" r:id="rId36"/>
    <hyperlink ref="F266" r:id="rId37"/>
    <hyperlink ref="F269" r:id="rId38"/>
    <hyperlink ref="F274" r:id="rId39"/>
    <hyperlink ref="F278" r:id="rId40"/>
    <hyperlink ref="F280" r:id="rId41"/>
    <hyperlink ref="F284" r:id="rId42"/>
    <hyperlink ref="F288" r:id="rId43"/>
    <hyperlink ref="F291" r:id="rId44"/>
    <hyperlink ref="F295" r:id="rId45"/>
    <hyperlink ref="F308" r:id="rId46"/>
    <hyperlink ref="F311" r:id="rId47"/>
    <hyperlink ref="F316" r:id="rId48"/>
    <hyperlink ref="F320" r:id="rId49"/>
    <hyperlink ref="F324" r:id="rId50"/>
    <hyperlink ref="F327" r:id="rId51"/>
    <hyperlink ref="F329" r:id="rId52"/>
    <hyperlink ref="F334" r:id="rId53"/>
    <hyperlink ref="F338" r:id="rId54"/>
    <hyperlink ref="F343" r:id="rId55"/>
    <hyperlink ref="F345" r:id="rId56"/>
    <hyperlink ref="F348" r:id="rId57"/>
    <hyperlink ref="F355" r:id="rId58"/>
    <hyperlink ref="F365" r:id="rId59"/>
    <hyperlink ref="F369" r:id="rId60"/>
    <hyperlink ref="F374" r:id="rId61"/>
    <hyperlink ref="F378" r:id="rId62"/>
    <hyperlink ref="F383" r:id="rId63"/>
    <hyperlink ref="F385" r:id="rId64"/>
    <hyperlink ref="F389" r:id="rId65"/>
    <hyperlink ref="F394" r:id="rId66"/>
    <hyperlink ref="F398" r:id="rId67"/>
    <hyperlink ref="F402" r:id="rId68"/>
    <hyperlink ref="F404" r:id="rId69"/>
    <hyperlink ref="F406" r:id="rId70"/>
    <hyperlink ref="F411" r:id="rId71"/>
    <hyperlink ref="F415" r:id="rId72"/>
    <hyperlink ref="F422" r:id="rId73"/>
    <hyperlink ref="F428" r:id="rId74"/>
    <hyperlink ref="F430" r:id="rId75"/>
    <hyperlink ref="F432" r:id="rId76"/>
    <hyperlink ref="F434" r:id="rId77"/>
    <hyperlink ref="F439" r:id="rId78"/>
    <hyperlink ref="F442" r:id="rId79"/>
    <hyperlink ref="F447" r:id="rId80"/>
    <hyperlink ref="F453" r:id="rId81"/>
    <hyperlink ref="F458" r:id="rId82"/>
    <hyperlink ref="F465" r:id="rId83"/>
    <hyperlink ref="F470" r:id="rId84"/>
    <hyperlink ref="F475" r:id="rId85"/>
    <hyperlink ref="F478" r:id="rId86"/>
    <hyperlink ref="F481" r:id="rId87"/>
    <hyperlink ref="F488" r:id="rId88"/>
    <hyperlink ref="F491" r:id="rId89"/>
    <hyperlink ref="F501" r:id="rId90"/>
    <hyperlink ref="F508" r:id="rId91"/>
    <hyperlink ref="F521" r:id="rId92"/>
    <hyperlink ref="F529" r:id="rId93"/>
    <hyperlink ref="F532" r:id="rId94"/>
    <hyperlink ref="F542" r:id="rId95"/>
    <hyperlink ref="F551" r:id="rId96"/>
    <hyperlink ref="F560" r:id="rId97"/>
    <hyperlink ref="F563" r:id="rId98"/>
    <hyperlink ref="F574" r:id="rId99"/>
    <hyperlink ref="F581" r:id="rId100"/>
    <hyperlink ref="F583" r:id="rId101"/>
    <hyperlink ref="F586" r:id="rId102"/>
    <hyperlink ref="F590" r:id="rId103"/>
    <hyperlink ref="F596" r:id="rId104"/>
    <hyperlink ref="F603" r:id="rId105"/>
    <hyperlink ref="F616" r:id="rId106"/>
    <hyperlink ref="F628" r:id="rId107"/>
    <hyperlink ref="F634" r:id="rId108"/>
    <hyperlink ref="F638" r:id="rId109"/>
    <hyperlink ref="F646" r:id="rId110"/>
    <hyperlink ref="F650" r:id="rId111"/>
    <hyperlink ref="F654" r:id="rId112"/>
    <hyperlink ref="F663" r:id="rId113"/>
    <hyperlink ref="F669" r:id="rId114"/>
    <hyperlink ref="F677" r:id="rId115"/>
    <hyperlink ref="F683" r:id="rId116"/>
    <hyperlink ref="F690" r:id="rId117"/>
    <hyperlink ref="F696" r:id="rId118"/>
    <hyperlink ref="F716" r:id="rId119"/>
    <hyperlink ref="F721" r:id="rId120"/>
    <hyperlink ref="F728" r:id="rId121"/>
    <hyperlink ref="F745" r:id="rId122"/>
    <hyperlink ref="F754" r:id="rId123"/>
    <hyperlink ref="F757" r:id="rId124"/>
    <hyperlink ref="F763" r:id="rId125"/>
    <hyperlink ref="F776" r:id="rId126"/>
    <hyperlink ref="F780" r:id="rId127"/>
    <hyperlink ref="F783" r:id="rId128"/>
    <hyperlink ref="F787" r:id="rId129"/>
    <hyperlink ref="F791" r:id="rId130"/>
    <hyperlink ref="F794" r:id="rId131"/>
    <hyperlink ref="F799" r:id="rId132"/>
    <hyperlink ref="F804" r:id="rId133"/>
    <hyperlink ref="F811" r:id="rId134"/>
    <hyperlink ref="F817" r:id="rId135"/>
    <hyperlink ref="F821" r:id="rId136"/>
    <hyperlink ref="F825" r:id="rId137"/>
    <hyperlink ref="F828" r:id="rId138"/>
    <hyperlink ref="F833" r:id="rId139"/>
    <hyperlink ref="F837" r:id="rId140"/>
    <hyperlink ref="F841" r:id="rId141"/>
    <hyperlink ref="F849" r:id="rId142"/>
    <hyperlink ref="F859" r:id="rId143"/>
    <hyperlink ref="F862" r:id="rId144"/>
    <hyperlink ref="F865" r:id="rId145"/>
    <hyperlink ref="F868" r:id="rId146"/>
    <hyperlink ref="F872" r:id="rId147"/>
    <hyperlink ref="F876" r:id="rId148"/>
    <hyperlink ref="F880" r:id="rId149"/>
    <hyperlink ref="F884" r:id="rId150"/>
    <hyperlink ref="F889" r:id="rId151"/>
    <hyperlink ref="F891" r:id="rId152"/>
    <hyperlink ref="F894" r:id="rId153"/>
    <hyperlink ref="F903" r:id="rId154"/>
    <hyperlink ref="F915" r:id="rId155"/>
    <hyperlink ref="F920" r:id="rId156"/>
    <hyperlink ref="F926" r:id="rId157"/>
    <hyperlink ref="F934" r:id="rId158"/>
    <hyperlink ref="F945" r:id="rId159"/>
    <hyperlink ref="F949" r:id="rId160"/>
    <hyperlink ref="F955" r:id="rId161"/>
    <hyperlink ref="F957" r:id="rId162"/>
    <hyperlink ref="F968" r:id="rId163"/>
    <hyperlink ref="F972" r:id="rId164"/>
    <hyperlink ref="F983" r:id="rId165"/>
    <hyperlink ref="F986" r:id="rId166"/>
    <hyperlink ref="F990" r:id="rId167"/>
    <hyperlink ref="F992" r:id="rId168"/>
    <hyperlink ref="F999" r:id="rId169"/>
    <hyperlink ref="F1004" r:id="rId170"/>
    <hyperlink ref="F1012" r:id="rId171"/>
    <hyperlink ref="F1016" r:id="rId172"/>
    <hyperlink ref="F1018" r:id="rId173"/>
    <hyperlink ref="F1021" r:id="rId174"/>
    <hyperlink ref="F1026" r:id="rId175"/>
    <hyperlink ref="F1028" r:id="rId176"/>
    <hyperlink ref="F1031" r:id="rId177"/>
    <hyperlink ref="F1034" r:id="rId178"/>
    <hyperlink ref="F1040" r:id="rId179"/>
    <hyperlink ref="F1043" r:id="rId180"/>
    <hyperlink ref="F1045" r:id="rId181"/>
    <hyperlink ref="F1050" r:id="rId182"/>
    <hyperlink ref="F1056" r:id="rId183"/>
    <hyperlink ref="F1060" r:id="rId184"/>
    <hyperlink ref="F1063" r:id="rId185"/>
    <hyperlink ref="F1069" r:id="rId186"/>
    <hyperlink ref="F1072" r:id="rId187"/>
    <hyperlink ref="F1077" r:id="rId188"/>
    <hyperlink ref="F1079" r:id="rId189"/>
    <hyperlink ref="F1089" r:id="rId190"/>
    <hyperlink ref="F1091" r:id="rId191"/>
    <hyperlink ref="F1097" r:id="rId192"/>
    <hyperlink ref="F1099" r:id="rId193"/>
  </hyperlinks>
  <pageMargins left="0.39374999999999999" right="0.39374999999999999" top="0.39374999999999999" bottom="0.39374999999999999" header="0" footer="0"/>
  <pageSetup paperSize="9" scale="76" fitToHeight="100" orientation="portrait" blackAndWhite="1" r:id="rId194"/>
  <headerFooter>
    <oddFooter>&amp;CStrana &amp;P z &amp;N</oddFooter>
  </headerFooter>
  <drawing r:id="rId1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topLeftCell="A193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89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1" customFormat="1" ht="12" hidden="1" customHeight="1">
      <c r="B8" s="21"/>
      <c r="D8" s="114" t="s">
        <v>127</v>
      </c>
      <c r="L8" s="21"/>
    </row>
    <row r="9" spans="1:46" s="2" customFormat="1" ht="16.5" hidden="1" customHeight="1">
      <c r="A9" s="35"/>
      <c r="B9" s="40"/>
      <c r="C9" s="35"/>
      <c r="D9" s="35"/>
      <c r="E9" s="323" t="s">
        <v>1847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hidden="1" customHeight="1">
      <c r="A10" s="35"/>
      <c r="B10" s="40"/>
      <c r="C10" s="35"/>
      <c r="D10" s="114" t="s">
        <v>1848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hidden="1" customHeight="1">
      <c r="A11" s="35"/>
      <c r="B11" s="40"/>
      <c r="C11" s="35"/>
      <c r="D11" s="35"/>
      <c r="E11" s="325" t="s">
        <v>1849</v>
      </c>
      <c r="F11" s="326"/>
      <c r="G11" s="326"/>
      <c r="H11" s="326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 hidden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hidden="1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17. 7. 2024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hidden="1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hidden="1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19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hidden="1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4" t="s">
        <v>28</v>
      </c>
      <c r="J17" s="104" t="s">
        <v>19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hidden="1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hidden="1" customHeight="1">
      <c r="A19" s="35"/>
      <c r="B19" s="40"/>
      <c r="C19" s="35"/>
      <c r="D19" s="114" t="s">
        <v>29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hidden="1" customHeight="1">
      <c r="A20" s="35"/>
      <c r="B20" s="40"/>
      <c r="C20" s="35"/>
      <c r="D20" s="35"/>
      <c r="E20" s="327" t="str">
        <f>'Rekapitulace stavby'!E14</f>
        <v>Vyplň údaj</v>
      </c>
      <c r="F20" s="328"/>
      <c r="G20" s="328"/>
      <c r="H20" s="328"/>
      <c r="I20" s="114" t="s">
        <v>28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hidden="1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hidden="1" customHeight="1">
      <c r="A22" s="35"/>
      <c r="B22" s="40"/>
      <c r="C22" s="35"/>
      <c r="D22" s="114" t="s">
        <v>31</v>
      </c>
      <c r="E22" s="35"/>
      <c r="F22" s="35"/>
      <c r="G22" s="35"/>
      <c r="H22" s="35"/>
      <c r="I22" s="114" t="s">
        <v>26</v>
      </c>
      <c r="J22" s="104" t="s">
        <v>19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hidden="1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4" t="s">
        <v>28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hidden="1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hidden="1" customHeight="1">
      <c r="A25" s="35"/>
      <c r="B25" s="40"/>
      <c r="C25" s="35"/>
      <c r="D25" s="114" t="s">
        <v>34</v>
      </c>
      <c r="E25" s="35"/>
      <c r="F25" s="35"/>
      <c r="G25" s="35"/>
      <c r="H25" s="35"/>
      <c r="I25" s="114" t="s">
        <v>26</v>
      </c>
      <c r="J25" s="104" t="str">
        <f>IF('Rekapitulace stavby'!AN19="","",'Rekapitulace stavby'!AN19)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hidden="1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4" t="s">
        <v>28</v>
      </c>
      <c r="J26" s="104" t="str">
        <f>IF('Rekapitulace stavby'!AN20="","",'Rekapitulace stavby'!AN20)</f>
        <v/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hidden="1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hidden="1" customHeight="1">
      <c r="A28" s="35"/>
      <c r="B28" s="40"/>
      <c r="C28" s="35"/>
      <c r="D28" s="114" t="s">
        <v>36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hidden="1" customHeight="1">
      <c r="A29" s="117"/>
      <c r="B29" s="118"/>
      <c r="C29" s="117"/>
      <c r="D29" s="117"/>
      <c r="E29" s="329" t="s">
        <v>19</v>
      </c>
      <c r="F29" s="329"/>
      <c r="G29" s="329"/>
      <c r="H29" s="329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" hidden="1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hidden="1" customHeight="1">
      <c r="A32" s="35"/>
      <c r="B32" s="40"/>
      <c r="C32" s="35"/>
      <c r="D32" s="121" t="s">
        <v>38</v>
      </c>
      <c r="E32" s="35"/>
      <c r="F32" s="35"/>
      <c r="G32" s="35"/>
      <c r="H32" s="35"/>
      <c r="I32" s="35"/>
      <c r="J32" s="122">
        <f>ROUND(J93,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hidden="1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35"/>
      <c r="F34" s="123" t="s">
        <v>40</v>
      </c>
      <c r="G34" s="35"/>
      <c r="H34" s="35"/>
      <c r="I34" s="123" t="s">
        <v>39</v>
      </c>
      <c r="J34" s="123" t="s">
        <v>41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124" t="s">
        <v>42</v>
      </c>
      <c r="E35" s="114" t="s">
        <v>43</v>
      </c>
      <c r="F35" s="125">
        <f>ROUND((SUM(BE93:BE211)),  2)</f>
        <v>0</v>
      </c>
      <c r="G35" s="35"/>
      <c r="H35" s="35"/>
      <c r="I35" s="126">
        <v>0.21</v>
      </c>
      <c r="J35" s="125">
        <f>ROUND(((SUM(BE93:BE211))*I35),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44</v>
      </c>
      <c r="F36" s="125">
        <f>ROUND((SUM(BF93:BF211)),  2)</f>
        <v>0</v>
      </c>
      <c r="G36" s="35"/>
      <c r="H36" s="35"/>
      <c r="I36" s="126">
        <v>0.12</v>
      </c>
      <c r="J36" s="125">
        <f>ROUND(((SUM(BF93:BF211))*I36),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45</v>
      </c>
      <c r="F37" s="125">
        <f>ROUND((SUM(BG93:BG211)),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4" t="s">
        <v>46</v>
      </c>
      <c r="F38" s="125">
        <f>ROUND((SUM(BH93:BH211)),  2)</f>
        <v>0</v>
      </c>
      <c r="G38" s="35"/>
      <c r="H38" s="35"/>
      <c r="I38" s="126">
        <v>0.12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4" t="s">
        <v>47</v>
      </c>
      <c r="F39" s="125">
        <f>ROUND((SUM(BI93:BI211)),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hidden="1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hidden="1" customHeight="1">
      <c r="A41" s="35"/>
      <c r="B41" s="40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hidden="1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ht="10.199999999999999" hidden="1"/>
    <row r="44" spans="1:31" ht="10.199999999999999" hidden="1"/>
    <row r="45" spans="1:31" ht="10.199999999999999" hidden="1"/>
    <row r="46" spans="1:31" s="2" customFormat="1" ht="6.9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129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0" t="str">
        <f>E7</f>
        <v>Společenský objekt na hřišti ve Veselí</v>
      </c>
      <c r="F50" s="331"/>
      <c r="G50" s="331"/>
      <c r="H50" s="331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30" t="s">
        <v>1847</v>
      </c>
      <c r="F52" s="332"/>
      <c r="G52" s="332"/>
      <c r="H52" s="332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1848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84" t="str">
        <f>E11</f>
        <v>01.2 - ZTI</v>
      </c>
      <c r="F54" s="332"/>
      <c r="G54" s="332"/>
      <c r="H54" s="332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Veselí u Oder</v>
      </c>
      <c r="G56" s="37"/>
      <c r="H56" s="37"/>
      <c r="I56" s="30" t="s">
        <v>23</v>
      </c>
      <c r="J56" s="60" t="str">
        <f>IF(J14="","",J14)</f>
        <v>17. 7. 2024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40.049999999999997" customHeight="1">
      <c r="A58" s="35"/>
      <c r="B58" s="36"/>
      <c r="C58" s="30" t="s">
        <v>25</v>
      </c>
      <c r="D58" s="37"/>
      <c r="E58" s="37"/>
      <c r="F58" s="28" t="str">
        <f>E17</f>
        <v>Město Odry</v>
      </c>
      <c r="G58" s="37"/>
      <c r="H58" s="37"/>
      <c r="I58" s="30" t="s">
        <v>31</v>
      </c>
      <c r="J58" s="33" t="str">
        <f>E23</f>
        <v>PRINEX GROUP s.r.o., Masarykovo nám. 11/46, Odry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130</v>
      </c>
      <c r="D61" s="139"/>
      <c r="E61" s="139"/>
      <c r="F61" s="139"/>
      <c r="G61" s="139"/>
      <c r="H61" s="139"/>
      <c r="I61" s="139"/>
      <c r="J61" s="140" t="s">
        <v>131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1" t="s">
        <v>70</v>
      </c>
      <c r="D63" s="37"/>
      <c r="E63" s="37"/>
      <c r="F63" s="37"/>
      <c r="G63" s="37"/>
      <c r="H63" s="37"/>
      <c r="I63" s="37"/>
      <c r="J63" s="78">
        <f>J93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132</v>
      </c>
    </row>
    <row r="64" spans="1:47" s="9" customFormat="1" ht="24.9" customHeight="1">
      <c r="B64" s="142"/>
      <c r="C64" s="143"/>
      <c r="D64" s="144" t="s">
        <v>143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95" customHeight="1">
      <c r="B65" s="148"/>
      <c r="C65" s="98"/>
      <c r="D65" s="149" t="s">
        <v>1850</v>
      </c>
      <c r="E65" s="150"/>
      <c r="F65" s="150"/>
      <c r="G65" s="150"/>
      <c r="H65" s="150"/>
      <c r="I65" s="150"/>
      <c r="J65" s="151">
        <f>J95</f>
        <v>0</v>
      </c>
      <c r="K65" s="98"/>
      <c r="L65" s="152"/>
    </row>
    <row r="66" spans="1:31" s="10" customFormat="1" ht="19.95" customHeight="1">
      <c r="B66" s="148"/>
      <c r="C66" s="98"/>
      <c r="D66" s="149" t="s">
        <v>1851</v>
      </c>
      <c r="E66" s="150"/>
      <c r="F66" s="150"/>
      <c r="G66" s="150"/>
      <c r="H66" s="150"/>
      <c r="I66" s="150"/>
      <c r="J66" s="151">
        <f>J121</f>
        <v>0</v>
      </c>
      <c r="K66" s="98"/>
      <c r="L66" s="152"/>
    </row>
    <row r="67" spans="1:31" s="10" customFormat="1" ht="19.95" customHeight="1">
      <c r="B67" s="148"/>
      <c r="C67" s="98"/>
      <c r="D67" s="149" t="s">
        <v>1852</v>
      </c>
      <c r="E67" s="150"/>
      <c r="F67" s="150"/>
      <c r="G67" s="150"/>
      <c r="H67" s="150"/>
      <c r="I67" s="150"/>
      <c r="J67" s="151">
        <f>J160</f>
        <v>0</v>
      </c>
      <c r="K67" s="98"/>
      <c r="L67" s="152"/>
    </row>
    <row r="68" spans="1:31" s="10" customFormat="1" ht="19.95" customHeight="1">
      <c r="B68" s="148"/>
      <c r="C68" s="98"/>
      <c r="D68" s="149" t="s">
        <v>1853</v>
      </c>
      <c r="E68" s="150"/>
      <c r="F68" s="150"/>
      <c r="G68" s="150"/>
      <c r="H68" s="150"/>
      <c r="I68" s="150"/>
      <c r="J68" s="151">
        <f>J163</f>
        <v>0</v>
      </c>
      <c r="K68" s="98"/>
      <c r="L68" s="152"/>
    </row>
    <row r="69" spans="1:31" s="10" customFormat="1" ht="19.95" customHeight="1">
      <c r="B69" s="148"/>
      <c r="C69" s="98"/>
      <c r="D69" s="149" t="s">
        <v>1854</v>
      </c>
      <c r="E69" s="150"/>
      <c r="F69" s="150"/>
      <c r="G69" s="150"/>
      <c r="H69" s="150"/>
      <c r="I69" s="150"/>
      <c r="J69" s="151">
        <f>J198</f>
        <v>0</v>
      </c>
      <c r="K69" s="98"/>
      <c r="L69" s="152"/>
    </row>
    <row r="70" spans="1:31" s="10" customFormat="1" ht="19.95" customHeight="1">
      <c r="B70" s="148"/>
      <c r="C70" s="98"/>
      <c r="D70" s="149" t="s">
        <v>1855</v>
      </c>
      <c r="E70" s="150"/>
      <c r="F70" s="150"/>
      <c r="G70" s="150"/>
      <c r="H70" s="150"/>
      <c r="I70" s="150"/>
      <c r="J70" s="151">
        <f>J207</f>
        <v>0</v>
      </c>
      <c r="K70" s="98"/>
      <c r="L70" s="152"/>
    </row>
    <row r="71" spans="1:31" s="10" customFormat="1" ht="19.95" customHeight="1">
      <c r="B71" s="148"/>
      <c r="C71" s="98"/>
      <c r="D71" s="149" t="s">
        <v>1856</v>
      </c>
      <c r="E71" s="150"/>
      <c r="F71" s="150"/>
      <c r="G71" s="150"/>
      <c r="H71" s="150"/>
      <c r="I71" s="150"/>
      <c r="J71" s="151">
        <f>J209</f>
        <v>0</v>
      </c>
      <c r="K71" s="98"/>
      <c r="L71" s="152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156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0" t="str">
        <f>E7</f>
        <v>Společenský objekt na hřišti ve Veselí</v>
      </c>
      <c r="F81" s="331"/>
      <c r="G81" s="331"/>
      <c r="H81" s="331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127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30" t="s">
        <v>1847</v>
      </c>
      <c r="F83" s="332"/>
      <c r="G83" s="332"/>
      <c r="H83" s="332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1848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284" t="str">
        <f>E11</f>
        <v>01.2 - ZTI</v>
      </c>
      <c r="F85" s="332"/>
      <c r="G85" s="332"/>
      <c r="H85" s="332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>Veselí u Oder</v>
      </c>
      <c r="G87" s="37"/>
      <c r="H87" s="37"/>
      <c r="I87" s="30" t="s">
        <v>23</v>
      </c>
      <c r="J87" s="60" t="str">
        <f>IF(J14="","",J14)</f>
        <v>17. 7. 2024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40.049999999999997" customHeight="1">
      <c r="A89" s="35"/>
      <c r="B89" s="36"/>
      <c r="C89" s="30" t="s">
        <v>25</v>
      </c>
      <c r="D89" s="37"/>
      <c r="E89" s="37"/>
      <c r="F89" s="28" t="str">
        <f>E17</f>
        <v>Město Odry</v>
      </c>
      <c r="G89" s="37"/>
      <c r="H89" s="37"/>
      <c r="I89" s="30" t="s">
        <v>31</v>
      </c>
      <c r="J89" s="33" t="str">
        <f>E23</f>
        <v>PRINEX GROUP s.r.o., Masarykovo nám. 11/46, Odry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15" customHeight="1">
      <c r="A90" s="35"/>
      <c r="B90" s="36"/>
      <c r="C90" s="30" t="s">
        <v>29</v>
      </c>
      <c r="D90" s="37"/>
      <c r="E90" s="37"/>
      <c r="F90" s="28" t="str">
        <f>IF(E20="","",E20)</f>
        <v>Vyplň údaj</v>
      </c>
      <c r="G90" s="37"/>
      <c r="H90" s="37"/>
      <c r="I90" s="30" t="s">
        <v>34</v>
      </c>
      <c r="J90" s="33" t="str">
        <f>E26</f>
        <v xml:space="preserve"> 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3"/>
      <c r="B92" s="154"/>
      <c r="C92" s="155" t="s">
        <v>157</v>
      </c>
      <c r="D92" s="156" t="s">
        <v>57</v>
      </c>
      <c r="E92" s="156" t="s">
        <v>53</v>
      </c>
      <c r="F92" s="156" t="s">
        <v>54</v>
      </c>
      <c r="G92" s="156" t="s">
        <v>158</v>
      </c>
      <c r="H92" s="156" t="s">
        <v>159</v>
      </c>
      <c r="I92" s="156" t="s">
        <v>160</v>
      </c>
      <c r="J92" s="156" t="s">
        <v>131</v>
      </c>
      <c r="K92" s="157" t="s">
        <v>161</v>
      </c>
      <c r="L92" s="158"/>
      <c r="M92" s="69" t="s">
        <v>19</v>
      </c>
      <c r="N92" s="70" t="s">
        <v>42</v>
      </c>
      <c r="O92" s="70" t="s">
        <v>162</v>
      </c>
      <c r="P92" s="70" t="s">
        <v>163</v>
      </c>
      <c r="Q92" s="70" t="s">
        <v>164</v>
      </c>
      <c r="R92" s="70" t="s">
        <v>165</v>
      </c>
      <c r="S92" s="70" t="s">
        <v>166</v>
      </c>
      <c r="T92" s="71" t="s">
        <v>167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8" customHeight="1">
      <c r="A93" s="35"/>
      <c r="B93" s="36"/>
      <c r="C93" s="76" t="s">
        <v>168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</f>
        <v>0</v>
      </c>
      <c r="Q93" s="73"/>
      <c r="R93" s="161">
        <f>R94</f>
        <v>0.44868999999999998</v>
      </c>
      <c r="S93" s="73"/>
      <c r="T93" s="162">
        <f>T94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71</v>
      </c>
      <c r="AU93" s="18" t="s">
        <v>132</v>
      </c>
      <c r="BK93" s="163">
        <f>BK94</f>
        <v>0</v>
      </c>
    </row>
    <row r="94" spans="1:65" s="12" customFormat="1" ht="25.95" customHeight="1">
      <c r="B94" s="164"/>
      <c r="C94" s="165"/>
      <c r="D94" s="166" t="s">
        <v>71</v>
      </c>
      <c r="E94" s="167" t="s">
        <v>783</v>
      </c>
      <c r="F94" s="167" t="s">
        <v>784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P95+P121+P160+P163+P198+P207+P209</f>
        <v>0</v>
      </c>
      <c r="Q94" s="172"/>
      <c r="R94" s="173">
        <f>R95+R121+R160+R163+R198+R207+R209</f>
        <v>0.44868999999999998</v>
      </c>
      <c r="S94" s="172"/>
      <c r="T94" s="174">
        <f>T95+T121+T160+T163+T198+T207+T209</f>
        <v>0</v>
      </c>
      <c r="AR94" s="175" t="s">
        <v>82</v>
      </c>
      <c r="AT94" s="176" t="s">
        <v>71</v>
      </c>
      <c r="AU94" s="176" t="s">
        <v>72</v>
      </c>
      <c r="AY94" s="175" t="s">
        <v>171</v>
      </c>
      <c r="BK94" s="177">
        <f>BK95+BK121+BK160+BK163+BK198+BK207+BK209</f>
        <v>0</v>
      </c>
    </row>
    <row r="95" spans="1:65" s="12" customFormat="1" ht="22.8" customHeight="1">
      <c r="B95" s="164"/>
      <c r="C95" s="165"/>
      <c r="D95" s="166" t="s">
        <v>71</v>
      </c>
      <c r="E95" s="178" t="s">
        <v>1857</v>
      </c>
      <c r="F95" s="178" t="s">
        <v>1858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SUM(P96:P120)</f>
        <v>0</v>
      </c>
      <c r="Q95" s="172"/>
      <c r="R95" s="173">
        <f>SUM(R96:R120)</f>
        <v>8.610000000000001E-2</v>
      </c>
      <c r="S95" s="172"/>
      <c r="T95" s="174">
        <f>SUM(T96:T120)</f>
        <v>0</v>
      </c>
      <c r="AR95" s="175" t="s">
        <v>82</v>
      </c>
      <c r="AT95" s="176" t="s">
        <v>71</v>
      </c>
      <c r="AU95" s="176" t="s">
        <v>80</v>
      </c>
      <c r="AY95" s="175" t="s">
        <v>171</v>
      </c>
      <c r="BK95" s="177">
        <f>SUM(BK96:BK120)</f>
        <v>0</v>
      </c>
    </row>
    <row r="96" spans="1:65" s="2" customFormat="1" ht="21.75" customHeight="1">
      <c r="A96" s="35"/>
      <c r="B96" s="36"/>
      <c r="C96" s="180" t="s">
        <v>80</v>
      </c>
      <c r="D96" s="180" t="s">
        <v>173</v>
      </c>
      <c r="E96" s="181" t="s">
        <v>1859</v>
      </c>
      <c r="F96" s="182" t="s">
        <v>1860</v>
      </c>
      <c r="G96" s="183" t="s">
        <v>376</v>
      </c>
      <c r="H96" s="184">
        <v>11</v>
      </c>
      <c r="I96" s="185"/>
      <c r="J96" s="186">
        <f>ROUND(I96*H96,2)</f>
        <v>0</v>
      </c>
      <c r="K96" s="182" t="s">
        <v>190</v>
      </c>
      <c r="L96" s="40"/>
      <c r="M96" s="187" t="s">
        <v>19</v>
      </c>
      <c r="N96" s="188" t="s">
        <v>43</v>
      </c>
      <c r="O96" s="65"/>
      <c r="P96" s="189">
        <f>O96*H96</f>
        <v>0</v>
      </c>
      <c r="Q96" s="189">
        <v>1.42E-3</v>
      </c>
      <c r="R96" s="189">
        <f>Q96*H96</f>
        <v>1.562E-2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177</v>
      </c>
      <c r="AT96" s="191" t="s">
        <v>173</v>
      </c>
      <c r="AU96" s="191" t="s">
        <v>82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177</v>
      </c>
      <c r="BM96" s="191" t="s">
        <v>1861</v>
      </c>
    </row>
    <row r="97" spans="1:65" s="2" customFormat="1" ht="10.199999999999999">
      <c r="A97" s="35"/>
      <c r="B97" s="36"/>
      <c r="C97" s="37"/>
      <c r="D97" s="193" t="s">
        <v>192</v>
      </c>
      <c r="E97" s="37"/>
      <c r="F97" s="194" t="s">
        <v>1862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192</v>
      </c>
      <c r="AU97" s="18" t="s">
        <v>82</v>
      </c>
    </row>
    <row r="98" spans="1:65" s="2" customFormat="1" ht="19.2">
      <c r="A98" s="35"/>
      <c r="B98" s="36"/>
      <c r="C98" s="37"/>
      <c r="D98" s="200" t="s">
        <v>233</v>
      </c>
      <c r="E98" s="37"/>
      <c r="F98" s="231" t="s">
        <v>1863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233</v>
      </c>
      <c r="AU98" s="18" t="s">
        <v>82</v>
      </c>
    </row>
    <row r="99" spans="1:65" s="2" customFormat="1" ht="21.75" customHeight="1">
      <c r="A99" s="35"/>
      <c r="B99" s="36"/>
      <c r="C99" s="180" t="s">
        <v>82</v>
      </c>
      <c r="D99" s="180" t="s">
        <v>173</v>
      </c>
      <c r="E99" s="181" t="s">
        <v>1864</v>
      </c>
      <c r="F99" s="182" t="s">
        <v>1865</v>
      </c>
      <c r="G99" s="183" t="s">
        <v>376</v>
      </c>
      <c r="H99" s="184">
        <v>24</v>
      </c>
      <c r="I99" s="185"/>
      <c r="J99" s="186">
        <f>ROUND(I99*H99,2)</f>
        <v>0</v>
      </c>
      <c r="K99" s="182" t="s">
        <v>190</v>
      </c>
      <c r="L99" s="40"/>
      <c r="M99" s="187" t="s">
        <v>19</v>
      </c>
      <c r="N99" s="188" t="s">
        <v>43</v>
      </c>
      <c r="O99" s="65"/>
      <c r="P99" s="189">
        <f>O99*H99</f>
        <v>0</v>
      </c>
      <c r="Q99" s="189">
        <v>1.97E-3</v>
      </c>
      <c r="R99" s="189">
        <f>Q99*H99</f>
        <v>4.7280000000000003E-2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177</v>
      </c>
      <c r="AT99" s="191" t="s">
        <v>173</v>
      </c>
      <c r="AU99" s="191" t="s">
        <v>82</v>
      </c>
      <c r="AY99" s="18" t="s">
        <v>171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80</v>
      </c>
      <c r="BK99" s="192">
        <f>ROUND(I99*H99,2)</f>
        <v>0</v>
      </c>
      <c r="BL99" s="18" t="s">
        <v>177</v>
      </c>
      <c r="BM99" s="191" t="s">
        <v>1866</v>
      </c>
    </row>
    <row r="100" spans="1:65" s="2" customFormat="1" ht="10.199999999999999">
      <c r="A100" s="35"/>
      <c r="B100" s="36"/>
      <c r="C100" s="37"/>
      <c r="D100" s="193" t="s">
        <v>192</v>
      </c>
      <c r="E100" s="37"/>
      <c r="F100" s="194" t="s">
        <v>1867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192</v>
      </c>
      <c r="AU100" s="18" t="s">
        <v>82</v>
      </c>
    </row>
    <row r="101" spans="1:65" s="2" customFormat="1" ht="19.2">
      <c r="A101" s="35"/>
      <c r="B101" s="36"/>
      <c r="C101" s="37"/>
      <c r="D101" s="200" t="s">
        <v>233</v>
      </c>
      <c r="E101" s="37"/>
      <c r="F101" s="231" t="s">
        <v>1863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233</v>
      </c>
      <c r="AU101" s="18" t="s">
        <v>82</v>
      </c>
    </row>
    <row r="102" spans="1:65" s="2" customFormat="1" ht="24.15" customHeight="1">
      <c r="A102" s="35"/>
      <c r="B102" s="36"/>
      <c r="C102" s="180" t="s">
        <v>182</v>
      </c>
      <c r="D102" s="180" t="s">
        <v>173</v>
      </c>
      <c r="E102" s="181" t="s">
        <v>1868</v>
      </c>
      <c r="F102" s="182" t="s">
        <v>1869</v>
      </c>
      <c r="G102" s="183" t="s">
        <v>376</v>
      </c>
      <c r="H102" s="184">
        <v>12</v>
      </c>
      <c r="I102" s="185"/>
      <c r="J102" s="186">
        <f>ROUND(I102*H102,2)</f>
        <v>0</v>
      </c>
      <c r="K102" s="182" t="s">
        <v>190</v>
      </c>
      <c r="L102" s="40"/>
      <c r="M102" s="187" t="s">
        <v>19</v>
      </c>
      <c r="N102" s="188" t="s">
        <v>43</v>
      </c>
      <c r="O102" s="65"/>
      <c r="P102" s="189">
        <f>O102*H102</f>
        <v>0</v>
      </c>
      <c r="Q102" s="189">
        <v>1.2999999999999999E-3</v>
      </c>
      <c r="R102" s="189">
        <f>Q102*H102</f>
        <v>1.5599999999999999E-2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177</v>
      </c>
      <c r="AT102" s="191" t="s">
        <v>173</v>
      </c>
      <c r="AU102" s="191" t="s">
        <v>82</v>
      </c>
      <c r="AY102" s="18" t="s">
        <v>171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8" t="s">
        <v>80</v>
      </c>
      <c r="BK102" s="192">
        <f>ROUND(I102*H102,2)</f>
        <v>0</v>
      </c>
      <c r="BL102" s="18" t="s">
        <v>177</v>
      </c>
      <c r="BM102" s="191" t="s">
        <v>1870</v>
      </c>
    </row>
    <row r="103" spans="1:65" s="2" customFormat="1" ht="10.199999999999999">
      <c r="A103" s="35"/>
      <c r="B103" s="36"/>
      <c r="C103" s="37"/>
      <c r="D103" s="193" t="s">
        <v>192</v>
      </c>
      <c r="E103" s="37"/>
      <c r="F103" s="194" t="s">
        <v>1871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192</v>
      </c>
      <c r="AU103" s="18" t="s">
        <v>82</v>
      </c>
    </row>
    <row r="104" spans="1:65" s="2" customFormat="1" ht="28.8">
      <c r="A104" s="35"/>
      <c r="B104" s="36"/>
      <c r="C104" s="37"/>
      <c r="D104" s="200" t="s">
        <v>233</v>
      </c>
      <c r="E104" s="37"/>
      <c r="F104" s="231" t="s">
        <v>1872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233</v>
      </c>
      <c r="AU104" s="18" t="s">
        <v>82</v>
      </c>
    </row>
    <row r="105" spans="1:65" s="2" customFormat="1" ht="21.75" customHeight="1">
      <c r="A105" s="35"/>
      <c r="B105" s="36"/>
      <c r="C105" s="180" t="s">
        <v>177</v>
      </c>
      <c r="D105" s="180" t="s">
        <v>173</v>
      </c>
      <c r="E105" s="181" t="s">
        <v>1873</v>
      </c>
      <c r="F105" s="182" t="s">
        <v>1874</v>
      </c>
      <c r="G105" s="183" t="s">
        <v>376</v>
      </c>
      <c r="H105" s="184">
        <v>4</v>
      </c>
      <c r="I105" s="185"/>
      <c r="J105" s="186">
        <f>ROUND(I105*H105,2)</f>
        <v>0</v>
      </c>
      <c r="K105" s="182" t="s">
        <v>190</v>
      </c>
      <c r="L105" s="40"/>
      <c r="M105" s="187" t="s">
        <v>19</v>
      </c>
      <c r="N105" s="188" t="s">
        <v>43</v>
      </c>
      <c r="O105" s="65"/>
      <c r="P105" s="189">
        <f>O105*H105</f>
        <v>0</v>
      </c>
      <c r="Q105" s="189">
        <v>4.0000000000000002E-4</v>
      </c>
      <c r="R105" s="189">
        <f>Q105*H105</f>
        <v>1.6000000000000001E-3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177</v>
      </c>
      <c r="AT105" s="191" t="s">
        <v>173</v>
      </c>
      <c r="AU105" s="191" t="s">
        <v>82</v>
      </c>
      <c r="AY105" s="18" t="s">
        <v>171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8" t="s">
        <v>80</v>
      </c>
      <c r="BK105" s="192">
        <f>ROUND(I105*H105,2)</f>
        <v>0</v>
      </c>
      <c r="BL105" s="18" t="s">
        <v>177</v>
      </c>
      <c r="BM105" s="191" t="s">
        <v>1875</v>
      </c>
    </row>
    <row r="106" spans="1:65" s="2" customFormat="1" ht="10.199999999999999">
      <c r="A106" s="35"/>
      <c r="B106" s="36"/>
      <c r="C106" s="37"/>
      <c r="D106" s="193" t="s">
        <v>192</v>
      </c>
      <c r="E106" s="37"/>
      <c r="F106" s="194" t="s">
        <v>1876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192</v>
      </c>
      <c r="AU106" s="18" t="s">
        <v>82</v>
      </c>
    </row>
    <row r="107" spans="1:65" s="2" customFormat="1" ht="19.2">
      <c r="A107" s="35"/>
      <c r="B107" s="36"/>
      <c r="C107" s="37"/>
      <c r="D107" s="200" t="s">
        <v>233</v>
      </c>
      <c r="E107" s="37"/>
      <c r="F107" s="231" t="s">
        <v>1863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233</v>
      </c>
      <c r="AU107" s="18" t="s">
        <v>82</v>
      </c>
    </row>
    <row r="108" spans="1:65" s="2" customFormat="1" ht="21.75" customHeight="1">
      <c r="A108" s="35"/>
      <c r="B108" s="36"/>
      <c r="C108" s="180" t="s">
        <v>194</v>
      </c>
      <c r="D108" s="180" t="s">
        <v>173</v>
      </c>
      <c r="E108" s="181" t="s">
        <v>1877</v>
      </c>
      <c r="F108" s="182" t="s">
        <v>1878</v>
      </c>
      <c r="G108" s="183" t="s">
        <v>376</v>
      </c>
      <c r="H108" s="184">
        <v>12</v>
      </c>
      <c r="I108" s="185"/>
      <c r="J108" s="186">
        <f>ROUND(I108*H108,2)</f>
        <v>0</v>
      </c>
      <c r="K108" s="182" t="s">
        <v>190</v>
      </c>
      <c r="L108" s="40"/>
      <c r="M108" s="187" t="s">
        <v>19</v>
      </c>
      <c r="N108" s="188" t="s">
        <v>43</v>
      </c>
      <c r="O108" s="65"/>
      <c r="P108" s="189">
        <f>O108*H108</f>
        <v>0</v>
      </c>
      <c r="Q108" s="189">
        <v>5.0000000000000001E-4</v>
      </c>
      <c r="R108" s="189">
        <f>Q108*H108</f>
        <v>6.0000000000000001E-3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177</v>
      </c>
      <c r="AT108" s="191" t="s">
        <v>173</v>
      </c>
      <c r="AU108" s="191" t="s">
        <v>82</v>
      </c>
      <c r="AY108" s="18" t="s">
        <v>171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80</v>
      </c>
      <c r="BK108" s="192">
        <f>ROUND(I108*H108,2)</f>
        <v>0</v>
      </c>
      <c r="BL108" s="18" t="s">
        <v>177</v>
      </c>
      <c r="BM108" s="191" t="s">
        <v>1879</v>
      </c>
    </row>
    <row r="109" spans="1:65" s="2" customFormat="1" ht="10.199999999999999">
      <c r="A109" s="35"/>
      <c r="B109" s="36"/>
      <c r="C109" s="37"/>
      <c r="D109" s="193" t="s">
        <v>192</v>
      </c>
      <c r="E109" s="37"/>
      <c r="F109" s="194" t="s">
        <v>1880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192</v>
      </c>
      <c r="AU109" s="18" t="s">
        <v>82</v>
      </c>
    </row>
    <row r="110" spans="1:65" s="2" customFormat="1" ht="19.2">
      <c r="A110" s="35"/>
      <c r="B110" s="36"/>
      <c r="C110" s="37"/>
      <c r="D110" s="200" t="s">
        <v>233</v>
      </c>
      <c r="E110" s="37"/>
      <c r="F110" s="231" t="s">
        <v>1863</v>
      </c>
      <c r="G110" s="37"/>
      <c r="H110" s="37"/>
      <c r="I110" s="195"/>
      <c r="J110" s="37"/>
      <c r="K110" s="37"/>
      <c r="L110" s="40"/>
      <c r="M110" s="196"/>
      <c r="N110" s="19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233</v>
      </c>
      <c r="AU110" s="18" t="s">
        <v>82</v>
      </c>
    </row>
    <row r="111" spans="1:65" s="2" customFormat="1" ht="24.15" customHeight="1">
      <c r="A111" s="35"/>
      <c r="B111" s="36"/>
      <c r="C111" s="180" t="s">
        <v>200</v>
      </c>
      <c r="D111" s="180" t="s">
        <v>173</v>
      </c>
      <c r="E111" s="181" t="s">
        <v>1881</v>
      </c>
      <c r="F111" s="182" t="s">
        <v>1882</v>
      </c>
      <c r="G111" s="183" t="s">
        <v>189</v>
      </c>
      <c r="H111" s="184">
        <v>2</v>
      </c>
      <c r="I111" s="185"/>
      <c r="J111" s="186">
        <f>ROUND(I111*H111,2)</f>
        <v>0</v>
      </c>
      <c r="K111" s="182" t="s">
        <v>190</v>
      </c>
      <c r="L111" s="40"/>
      <c r="M111" s="187" t="s">
        <v>19</v>
      </c>
      <c r="N111" s="188" t="s">
        <v>43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177</v>
      </c>
      <c r="AT111" s="191" t="s">
        <v>173</v>
      </c>
      <c r="AU111" s="191" t="s">
        <v>82</v>
      </c>
      <c r="AY111" s="18" t="s">
        <v>171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80</v>
      </c>
      <c r="BK111" s="192">
        <f>ROUND(I111*H111,2)</f>
        <v>0</v>
      </c>
      <c r="BL111" s="18" t="s">
        <v>177</v>
      </c>
      <c r="BM111" s="191" t="s">
        <v>1883</v>
      </c>
    </row>
    <row r="112" spans="1:65" s="2" customFormat="1" ht="10.199999999999999">
      <c r="A112" s="35"/>
      <c r="B112" s="36"/>
      <c r="C112" s="37"/>
      <c r="D112" s="193" t="s">
        <v>192</v>
      </c>
      <c r="E112" s="37"/>
      <c r="F112" s="194" t="s">
        <v>1884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192</v>
      </c>
      <c r="AU112" s="18" t="s">
        <v>82</v>
      </c>
    </row>
    <row r="113" spans="1:65" s="2" customFormat="1" ht="24.15" customHeight="1">
      <c r="A113" s="35"/>
      <c r="B113" s="36"/>
      <c r="C113" s="180" t="s">
        <v>209</v>
      </c>
      <c r="D113" s="180" t="s">
        <v>173</v>
      </c>
      <c r="E113" s="181" t="s">
        <v>1885</v>
      </c>
      <c r="F113" s="182" t="s">
        <v>1886</v>
      </c>
      <c r="G113" s="183" t="s">
        <v>189</v>
      </c>
      <c r="H113" s="184">
        <v>5</v>
      </c>
      <c r="I113" s="185"/>
      <c r="J113" s="186">
        <f>ROUND(I113*H113,2)</f>
        <v>0</v>
      </c>
      <c r="K113" s="182" t="s">
        <v>190</v>
      </c>
      <c r="L113" s="40"/>
      <c r="M113" s="187" t="s">
        <v>19</v>
      </c>
      <c r="N113" s="188" t="s">
        <v>43</v>
      </c>
      <c r="O113" s="65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177</v>
      </c>
      <c r="AT113" s="191" t="s">
        <v>173</v>
      </c>
      <c r="AU113" s="191" t="s">
        <v>82</v>
      </c>
      <c r="AY113" s="18" t="s">
        <v>171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80</v>
      </c>
      <c r="BK113" s="192">
        <f>ROUND(I113*H113,2)</f>
        <v>0</v>
      </c>
      <c r="BL113" s="18" t="s">
        <v>177</v>
      </c>
      <c r="BM113" s="191" t="s">
        <v>1887</v>
      </c>
    </row>
    <row r="114" spans="1:65" s="2" customFormat="1" ht="10.199999999999999">
      <c r="A114" s="35"/>
      <c r="B114" s="36"/>
      <c r="C114" s="37"/>
      <c r="D114" s="193" t="s">
        <v>192</v>
      </c>
      <c r="E114" s="37"/>
      <c r="F114" s="194" t="s">
        <v>1888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192</v>
      </c>
      <c r="AU114" s="18" t="s">
        <v>82</v>
      </c>
    </row>
    <row r="115" spans="1:65" s="2" customFormat="1" ht="24.15" customHeight="1">
      <c r="A115" s="35"/>
      <c r="B115" s="36"/>
      <c r="C115" s="180" t="s">
        <v>214</v>
      </c>
      <c r="D115" s="180" t="s">
        <v>173</v>
      </c>
      <c r="E115" s="181" t="s">
        <v>1889</v>
      </c>
      <c r="F115" s="182" t="s">
        <v>1890</v>
      </c>
      <c r="G115" s="183" t="s">
        <v>189</v>
      </c>
      <c r="H115" s="184">
        <v>4</v>
      </c>
      <c r="I115" s="185"/>
      <c r="J115" s="186">
        <f>ROUND(I115*H115,2)</f>
        <v>0</v>
      </c>
      <c r="K115" s="182" t="s">
        <v>190</v>
      </c>
      <c r="L115" s="40"/>
      <c r="M115" s="187" t="s">
        <v>19</v>
      </c>
      <c r="N115" s="188" t="s">
        <v>43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177</v>
      </c>
      <c r="AT115" s="191" t="s">
        <v>173</v>
      </c>
      <c r="AU115" s="191" t="s">
        <v>82</v>
      </c>
      <c r="AY115" s="18" t="s">
        <v>171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80</v>
      </c>
      <c r="BK115" s="192">
        <f>ROUND(I115*H115,2)</f>
        <v>0</v>
      </c>
      <c r="BL115" s="18" t="s">
        <v>177</v>
      </c>
      <c r="BM115" s="191" t="s">
        <v>1891</v>
      </c>
    </row>
    <row r="116" spans="1:65" s="2" customFormat="1" ht="10.199999999999999">
      <c r="A116" s="35"/>
      <c r="B116" s="36"/>
      <c r="C116" s="37"/>
      <c r="D116" s="193" t="s">
        <v>192</v>
      </c>
      <c r="E116" s="37"/>
      <c r="F116" s="194" t="s">
        <v>1892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192</v>
      </c>
      <c r="AU116" s="18" t="s">
        <v>82</v>
      </c>
    </row>
    <row r="117" spans="1:65" s="2" customFormat="1" ht="24.15" customHeight="1">
      <c r="A117" s="35"/>
      <c r="B117" s="36"/>
      <c r="C117" s="180" t="s">
        <v>219</v>
      </c>
      <c r="D117" s="180" t="s">
        <v>173</v>
      </c>
      <c r="E117" s="181" t="s">
        <v>1893</v>
      </c>
      <c r="F117" s="182" t="s">
        <v>1894</v>
      </c>
      <c r="G117" s="183" t="s">
        <v>376</v>
      </c>
      <c r="H117" s="184">
        <v>62</v>
      </c>
      <c r="I117" s="185"/>
      <c r="J117" s="186">
        <f>ROUND(I117*H117,2)</f>
        <v>0</v>
      </c>
      <c r="K117" s="182" t="s">
        <v>190</v>
      </c>
      <c r="L117" s="40"/>
      <c r="M117" s="187" t="s">
        <v>19</v>
      </c>
      <c r="N117" s="188" t="s">
        <v>43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177</v>
      </c>
      <c r="AT117" s="191" t="s">
        <v>173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177</v>
      </c>
      <c r="BM117" s="191" t="s">
        <v>1895</v>
      </c>
    </row>
    <row r="118" spans="1:65" s="2" customFormat="1" ht="10.199999999999999">
      <c r="A118" s="35"/>
      <c r="B118" s="36"/>
      <c r="C118" s="37"/>
      <c r="D118" s="193" t="s">
        <v>192</v>
      </c>
      <c r="E118" s="37"/>
      <c r="F118" s="194" t="s">
        <v>1896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192</v>
      </c>
      <c r="AU118" s="18" t="s">
        <v>82</v>
      </c>
    </row>
    <row r="119" spans="1:65" s="2" customFormat="1" ht="49.05" customHeight="1">
      <c r="A119" s="35"/>
      <c r="B119" s="36"/>
      <c r="C119" s="180" t="s">
        <v>223</v>
      </c>
      <c r="D119" s="180" t="s">
        <v>173</v>
      </c>
      <c r="E119" s="181" t="s">
        <v>1897</v>
      </c>
      <c r="F119" s="182" t="s">
        <v>1898</v>
      </c>
      <c r="G119" s="183" t="s">
        <v>300</v>
      </c>
      <c r="H119" s="184">
        <v>0.44900000000000001</v>
      </c>
      <c r="I119" s="185"/>
      <c r="J119" s="186">
        <f>ROUND(I119*H119,2)</f>
        <v>0</v>
      </c>
      <c r="K119" s="182" t="s">
        <v>190</v>
      </c>
      <c r="L119" s="40"/>
      <c r="M119" s="187" t="s">
        <v>19</v>
      </c>
      <c r="N119" s="188" t="s">
        <v>43</v>
      </c>
      <c r="O119" s="65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177</v>
      </c>
      <c r="AT119" s="191" t="s">
        <v>173</v>
      </c>
      <c r="AU119" s="191" t="s">
        <v>82</v>
      </c>
      <c r="AY119" s="18" t="s">
        <v>171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80</v>
      </c>
      <c r="BK119" s="192">
        <f>ROUND(I119*H119,2)</f>
        <v>0</v>
      </c>
      <c r="BL119" s="18" t="s">
        <v>177</v>
      </c>
      <c r="BM119" s="191" t="s">
        <v>1899</v>
      </c>
    </row>
    <row r="120" spans="1:65" s="2" customFormat="1" ht="10.199999999999999">
      <c r="A120" s="35"/>
      <c r="B120" s="36"/>
      <c r="C120" s="37"/>
      <c r="D120" s="193" t="s">
        <v>192</v>
      </c>
      <c r="E120" s="37"/>
      <c r="F120" s="194" t="s">
        <v>1900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192</v>
      </c>
      <c r="AU120" s="18" t="s">
        <v>82</v>
      </c>
    </row>
    <row r="121" spans="1:65" s="12" customFormat="1" ht="22.8" customHeight="1">
      <c r="B121" s="164"/>
      <c r="C121" s="165"/>
      <c r="D121" s="166" t="s">
        <v>71</v>
      </c>
      <c r="E121" s="178" t="s">
        <v>1901</v>
      </c>
      <c r="F121" s="178" t="s">
        <v>1902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SUM(P122:P159)</f>
        <v>0</v>
      </c>
      <c r="Q121" s="172"/>
      <c r="R121" s="173">
        <f>SUM(R122:R159)</f>
        <v>9.0389999999999984E-2</v>
      </c>
      <c r="S121" s="172"/>
      <c r="T121" s="174">
        <f>SUM(T122:T159)</f>
        <v>0</v>
      </c>
      <c r="AR121" s="175" t="s">
        <v>82</v>
      </c>
      <c r="AT121" s="176" t="s">
        <v>71</v>
      </c>
      <c r="AU121" s="176" t="s">
        <v>80</v>
      </c>
      <c r="AY121" s="175" t="s">
        <v>171</v>
      </c>
      <c r="BK121" s="177">
        <f>SUM(BK122:BK159)</f>
        <v>0</v>
      </c>
    </row>
    <row r="122" spans="1:65" s="2" customFormat="1" ht="33" customHeight="1">
      <c r="A122" s="35"/>
      <c r="B122" s="36"/>
      <c r="C122" s="180" t="s">
        <v>225</v>
      </c>
      <c r="D122" s="180" t="s">
        <v>173</v>
      </c>
      <c r="E122" s="181" t="s">
        <v>1903</v>
      </c>
      <c r="F122" s="182" t="s">
        <v>1904</v>
      </c>
      <c r="G122" s="183" t="s">
        <v>376</v>
      </c>
      <c r="H122" s="184">
        <v>10</v>
      </c>
      <c r="I122" s="185"/>
      <c r="J122" s="186">
        <f>ROUND(I122*H122,2)</f>
        <v>0</v>
      </c>
      <c r="K122" s="182" t="s">
        <v>190</v>
      </c>
      <c r="L122" s="40"/>
      <c r="M122" s="187" t="s">
        <v>19</v>
      </c>
      <c r="N122" s="188" t="s">
        <v>43</v>
      </c>
      <c r="O122" s="65"/>
      <c r="P122" s="189">
        <f>O122*H122</f>
        <v>0</v>
      </c>
      <c r="Q122" s="189">
        <v>7.5000000000000002E-4</v>
      </c>
      <c r="R122" s="189">
        <f>Q122*H122</f>
        <v>7.4999999999999997E-3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177</v>
      </c>
      <c r="AT122" s="191" t="s">
        <v>173</v>
      </c>
      <c r="AU122" s="191" t="s">
        <v>82</v>
      </c>
      <c r="AY122" s="18" t="s">
        <v>171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80</v>
      </c>
      <c r="BK122" s="192">
        <f>ROUND(I122*H122,2)</f>
        <v>0</v>
      </c>
      <c r="BL122" s="18" t="s">
        <v>177</v>
      </c>
      <c r="BM122" s="191" t="s">
        <v>1905</v>
      </c>
    </row>
    <row r="123" spans="1:65" s="2" customFormat="1" ht="10.199999999999999">
      <c r="A123" s="35"/>
      <c r="B123" s="36"/>
      <c r="C123" s="37"/>
      <c r="D123" s="193" t="s">
        <v>192</v>
      </c>
      <c r="E123" s="37"/>
      <c r="F123" s="194" t="s">
        <v>1906</v>
      </c>
      <c r="G123" s="37"/>
      <c r="H123" s="37"/>
      <c r="I123" s="195"/>
      <c r="J123" s="37"/>
      <c r="K123" s="37"/>
      <c r="L123" s="40"/>
      <c r="M123" s="196"/>
      <c r="N123" s="19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192</v>
      </c>
      <c r="AU123" s="18" t="s">
        <v>82</v>
      </c>
    </row>
    <row r="124" spans="1:65" s="2" customFormat="1" ht="19.2">
      <c r="A124" s="35"/>
      <c r="B124" s="36"/>
      <c r="C124" s="37"/>
      <c r="D124" s="200" t="s">
        <v>233</v>
      </c>
      <c r="E124" s="37"/>
      <c r="F124" s="231" t="s">
        <v>1907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233</v>
      </c>
      <c r="AU124" s="18" t="s">
        <v>82</v>
      </c>
    </row>
    <row r="125" spans="1:65" s="2" customFormat="1" ht="33" customHeight="1">
      <c r="A125" s="35"/>
      <c r="B125" s="36"/>
      <c r="C125" s="180" t="s">
        <v>8</v>
      </c>
      <c r="D125" s="180" t="s">
        <v>173</v>
      </c>
      <c r="E125" s="181" t="s">
        <v>1908</v>
      </c>
      <c r="F125" s="182" t="s">
        <v>1909</v>
      </c>
      <c r="G125" s="183" t="s">
        <v>376</v>
      </c>
      <c r="H125" s="184">
        <v>39</v>
      </c>
      <c r="I125" s="185"/>
      <c r="J125" s="186">
        <f>ROUND(I125*H125,2)</f>
        <v>0</v>
      </c>
      <c r="K125" s="182" t="s">
        <v>190</v>
      </c>
      <c r="L125" s="40"/>
      <c r="M125" s="187" t="s">
        <v>19</v>
      </c>
      <c r="N125" s="188" t="s">
        <v>43</v>
      </c>
      <c r="O125" s="65"/>
      <c r="P125" s="189">
        <f>O125*H125</f>
        <v>0</v>
      </c>
      <c r="Q125" s="189">
        <v>1.15E-3</v>
      </c>
      <c r="R125" s="189">
        <f>Q125*H125</f>
        <v>4.4850000000000001E-2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177</v>
      </c>
      <c r="AT125" s="191" t="s">
        <v>173</v>
      </c>
      <c r="AU125" s="191" t="s">
        <v>82</v>
      </c>
      <c r="AY125" s="18" t="s">
        <v>171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80</v>
      </c>
      <c r="BK125" s="192">
        <f>ROUND(I125*H125,2)</f>
        <v>0</v>
      </c>
      <c r="BL125" s="18" t="s">
        <v>177</v>
      </c>
      <c r="BM125" s="191" t="s">
        <v>1910</v>
      </c>
    </row>
    <row r="126" spans="1:65" s="2" customFormat="1" ht="10.199999999999999">
      <c r="A126" s="35"/>
      <c r="B126" s="36"/>
      <c r="C126" s="37"/>
      <c r="D126" s="193" t="s">
        <v>192</v>
      </c>
      <c r="E126" s="37"/>
      <c r="F126" s="194" t="s">
        <v>1911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192</v>
      </c>
      <c r="AU126" s="18" t="s">
        <v>82</v>
      </c>
    </row>
    <row r="127" spans="1:65" s="2" customFormat="1" ht="19.2">
      <c r="A127" s="35"/>
      <c r="B127" s="36"/>
      <c r="C127" s="37"/>
      <c r="D127" s="200" t="s">
        <v>233</v>
      </c>
      <c r="E127" s="37"/>
      <c r="F127" s="231" t="s">
        <v>1912</v>
      </c>
      <c r="G127" s="37"/>
      <c r="H127" s="37"/>
      <c r="I127" s="195"/>
      <c r="J127" s="37"/>
      <c r="K127" s="37"/>
      <c r="L127" s="40"/>
      <c r="M127" s="196"/>
      <c r="N127" s="19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233</v>
      </c>
      <c r="AU127" s="18" t="s">
        <v>82</v>
      </c>
    </row>
    <row r="128" spans="1:65" s="2" customFormat="1" ht="33" customHeight="1">
      <c r="A128" s="35"/>
      <c r="B128" s="36"/>
      <c r="C128" s="180" t="s">
        <v>235</v>
      </c>
      <c r="D128" s="180" t="s">
        <v>173</v>
      </c>
      <c r="E128" s="181" t="s">
        <v>1913</v>
      </c>
      <c r="F128" s="182" t="s">
        <v>1914</v>
      </c>
      <c r="G128" s="183" t="s">
        <v>376</v>
      </c>
      <c r="H128" s="184">
        <v>9</v>
      </c>
      <c r="I128" s="185"/>
      <c r="J128" s="186">
        <f>ROUND(I128*H128,2)</f>
        <v>0</v>
      </c>
      <c r="K128" s="182" t="s">
        <v>190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1.2999999999999999E-3</v>
      </c>
      <c r="R128" s="189">
        <f>Q128*H128</f>
        <v>1.1699999999999999E-2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177</v>
      </c>
      <c r="AT128" s="191" t="s">
        <v>173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177</v>
      </c>
      <c r="BM128" s="191" t="s">
        <v>1915</v>
      </c>
    </row>
    <row r="129" spans="1:65" s="2" customFormat="1" ht="10.199999999999999">
      <c r="A129" s="35"/>
      <c r="B129" s="36"/>
      <c r="C129" s="37"/>
      <c r="D129" s="193" t="s">
        <v>192</v>
      </c>
      <c r="E129" s="37"/>
      <c r="F129" s="194" t="s">
        <v>1916</v>
      </c>
      <c r="G129" s="37"/>
      <c r="H129" s="37"/>
      <c r="I129" s="195"/>
      <c r="J129" s="37"/>
      <c r="K129" s="37"/>
      <c r="L129" s="40"/>
      <c r="M129" s="196"/>
      <c r="N129" s="19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192</v>
      </c>
      <c r="AU129" s="18" t="s">
        <v>82</v>
      </c>
    </row>
    <row r="130" spans="1:65" s="2" customFormat="1" ht="19.2">
      <c r="A130" s="35"/>
      <c r="B130" s="36"/>
      <c r="C130" s="37"/>
      <c r="D130" s="200" t="s">
        <v>233</v>
      </c>
      <c r="E130" s="37"/>
      <c r="F130" s="231" t="s">
        <v>1907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233</v>
      </c>
      <c r="AU130" s="18" t="s">
        <v>82</v>
      </c>
    </row>
    <row r="131" spans="1:65" s="2" customFormat="1" ht="16.5" customHeight="1">
      <c r="A131" s="35"/>
      <c r="B131" s="36"/>
      <c r="C131" s="180" t="s">
        <v>243</v>
      </c>
      <c r="D131" s="180" t="s">
        <v>173</v>
      </c>
      <c r="E131" s="181" t="s">
        <v>1917</v>
      </c>
      <c r="F131" s="182" t="s">
        <v>1918</v>
      </c>
      <c r="G131" s="183" t="s">
        <v>185</v>
      </c>
      <c r="H131" s="184">
        <v>1</v>
      </c>
      <c r="I131" s="185"/>
      <c r="J131" s="186">
        <f>ROUND(I131*H131,2)</f>
        <v>0</v>
      </c>
      <c r="K131" s="182" t="s">
        <v>19</v>
      </c>
      <c r="L131" s="40"/>
      <c r="M131" s="187" t="s">
        <v>19</v>
      </c>
      <c r="N131" s="188" t="s">
        <v>43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177</v>
      </c>
      <c r="AT131" s="191" t="s">
        <v>173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177</v>
      </c>
      <c r="BM131" s="191" t="s">
        <v>1919</v>
      </c>
    </row>
    <row r="132" spans="1:65" s="2" customFormat="1" ht="55.5" customHeight="1">
      <c r="A132" s="35"/>
      <c r="B132" s="36"/>
      <c r="C132" s="180" t="s">
        <v>251</v>
      </c>
      <c r="D132" s="180" t="s">
        <v>173</v>
      </c>
      <c r="E132" s="181" t="s">
        <v>1920</v>
      </c>
      <c r="F132" s="182" t="s">
        <v>1921</v>
      </c>
      <c r="G132" s="183" t="s">
        <v>376</v>
      </c>
      <c r="H132" s="184">
        <v>9</v>
      </c>
      <c r="I132" s="185"/>
      <c r="J132" s="186">
        <f>ROUND(I132*H132,2)</f>
        <v>0</v>
      </c>
      <c r="K132" s="182" t="s">
        <v>190</v>
      </c>
      <c r="L132" s="40"/>
      <c r="M132" s="187" t="s">
        <v>19</v>
      </c>
      <c r="N132" s="188" t="s">
        <v>43</v>
      </c>
      <c r="O132" s="65"/>
      <c r="P132" s="189">
        <f>O132*H132</f>
        <v>0</v>
      </c>
      <c r="Q132" s="189">
        <v>4.0000000000000003E-5</v>
      </c>
      <c r="R132" s="189">
        <f>Q132*H132</f>
        <v>3.6000000000000002E-4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177</v>
      </c>
      <c r="AT132" s="191" t="s">
        <v>173</v>
      </c>
      <c r="AU132" s="191" t="s">
        <v>82</v>
      </c>
      <c r="AY132" s="18" t="s">
        <v>171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80</v>
      </c>
      <c r="BK132" s="192">
        <f>ROUND(I132*H132,2)</f>
        <v>0</v>
      </c>
      <c r="BL132" s="18" t="s">
        <v>177</v>
      </c>
      <c r="BM132" s="191" t="s">
        <v>1922</v>
      </c>
    </row>
    <row r="133" spans="1:65" s="2" customFormat="1" ht="10.199999999999999">
      <c r="A133" s="35"/>
      <c r="B133" s="36"/>
      <c r="C133" s="37"/>
      <c r="D133" s="193" t="s">
        <v>192</v>
      </c>
      <c r="E133" s="37"/>
      <c r="F133" s="194" t="s">
        <v>1923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192</v>
      </c>
      <c r="AU133" s="18" t="s">
        <v>82</v>
      </c>
    </row>
    <row r="134" spans="1:65" s="2" customFormat="1" ht="28.8">
      <c r="A134" s="35"/>
      <c r="B134" s="36"/>
      <c r="C134" s="37"/>
      <c r="D134" s="200" t="s">
        <v>233</v>
      </c>
      <c r="E134" s="37"/>
      <c r="F134" s="231" t="s">
        <v>1924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233</v>
      </c>
      <c r="AU134" s="18" t="s">
        <v>82</v>
      </c>
    </row>
    <row r="135" spans="1:65" s="2" customFormat="1" ht="55.5" customHeight="1">
      <c r="A135" s="35"/>
      <c r="B135" s="36"/>
      <c r="C135" s="180" t="s">
        <v>260</v>
      </c>
      <c r="D135" s="180" t="s">
        <v>173</v>
      </c>
      <c r="E135" s="181" t="s">
        <v>1925</v>
      </c>
      <c r="F135" s="182" t="s">
        <v>1926</v>
      </c>
      <c r="G135" s="183" t="s">
        <v>376</v>
      </c>
      <c r="H135" s="184">
        <v>10</v>
      </c>
      <c r="I135" s="185"/>
      <c r="J135" s="186">
        <f>ROUND(I135*H135,2)</f>
        <v>0</v>
      </c>
      <c r="K135" s="182" t="s">
        <v>190</v>
      </c>
      <c r="L135" s="40"/>
      <c r="M135" s="187" t="s">
        <v>19</v>
      </c>
      <c r="N135" s="188" t="s">
        <v>43</v>
      </c>
      <c r="O135" s="65"/>
      <c r="P135" s="189">
        <f>O135*H135</f>
        <v>0</v>
      </c>
      <c r="Q135" s="189">
        <v>1.1E-4</v>
      </c>
      <c r="R135" s="189">
        <f>Q135*H135</f>
        <v>1.1000000000000001E-3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177</v>
      </c>
      <c r="AT135" s="191" t="s">
        <v>173</v>
      </c>
      <c r="AU135" s="191" t="s">
        <v>82</v>
      </c>
      <c r="AY135" s="18" t="s">
        <v>171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80</v>
      </c>
      <c r="BK135" s="192">
        <f>ROUND(I135*H135,2)</f>
        <v>0</v>
      </c>
      <c r="BL135" s="18" t="s">
        <v>177</v>
      </c>
      <c r="BM135" s="191" t="s">
        <v>1927</v>
      </c>
    </row>
    <row r="136" spans="1:65" s="2" customFormat="1" ht="10.199999999999999">
      <c r="A136" s="35"/>
      <c r="B136" s="36"/>
      <c r="C136" s="37"/>
      <c r="D136" s="193" t="s">
        <v>192</v>
      </c>
      <c r="E136" s="37"/>
      <c r="F136" s="194" t="s">
        <v>1928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192</v>
      </c>
      <c r="AU136" s="18" t="s">
        <v>82</v>
      </c>
    </row>
    <row r="137" spans="1:65" s="2" customFormat="1" ht="28.8">
      <c r="A137" s="35"/>
      <c r="B137" s="36"/>
      <c r="C137" s="37"/>
      <c r="D137" s="200" t="s">
        <v>233</v>
      </c>
      <c r="E137" s="37"/>
      <c r="F137" s="231" t="s">
        <v>1924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233</v>
      </c>
      <c r="AU137" s="18" t="s">
        <v>82</v>
      </c>
    </row>
    <row r="138" spans="1:65" s="2" customFormat="1" ht="55.5" customHeight="1">
      <c r="A138" s="35"/>
      <c r="B138" s="36"/>
      <c r="C138" s="180" t="s">
        <v>267</v>
      </c>
      <c r="D138" s="180" t="s">
        <v>173</v>
      </c>
      <c r="E138" s="181" t="s">
        <v>1929</v>
      </c>
      <c r="F138" s="182" t="s">
        <v>1930</v>
      </c>
      <c r="G138" s="183" t="s">
        <v>376</v>
      </c>
      <c r="H138" s="184">
        <v>39</v>
      </c>
      <c r="I138" s="185"/>
      <c r="J138" s="186">
        <f>ROUND(I138*H138,2)</f>
        <v>0</v>
      </c>
      <c r="K138" s="182" t="s">
        <v>190</v>
      </c>
      <c r="L138" s="40"/>
      <c r="M138" s="187" t="s">
        <v>19</v>
      </c>
      <c r="N138" s="188" t="s">
        <v>43</v>
      </c>
      <c r="O138" s="65"/>
      <c r="P138" s="189">
        <f>O138*H138</f>
        <v>0</v>
      </c>
      <c r="Q138" s="189">
        <v>2.4000000000000001E-4</v>
      </c>
      <c r="R138" s="189">
        <f>Q138*H138</f>
        <v>9.3600000000000003E-3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177</v>
      </c>
      <c r="AT138" s="191" t="s">
        <v>173</v>
      </c>
      <c r="AU138" s="191" t="s">
        <v>82</v>
      </c>
      <c r="AY138" s="18" t="s">
        <v>171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80</v>
      </c>
      <c r="BK138" s="192">
        <f>ROUND(I138*H138,2)</f>
        <v>0</v>
      </c>
      <c r="BL138" s="18" t="s">
        <v>177</v>
      </c>
      <c r="BM138" s="191" t="s">
        <v>1931</v>
      </c>
    </row>
    <row r="139" spans="1:65" s="2" customFormat="1" ht="10.199999999999999">
      <c r="A139" s="35"/>
      <c r="B139" s="36"/>
      <c r="C139" s="37"/>
      <c r="D139" s="193" t="s">
        <v>192</v>
      </c>
      <c r="E139" s="37"/>
      <c r="F139" s="194" t="s">
        <v>1932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192</v>
      </c>
      <c r="AU139" s="18" t="s">
        <v>82</v>
      </c>
    </row>
    <row r="140" spans="1:65" s="2" customFormat="1" ht="28.8">
      <c r="A140" s="35"/>
      <c r="B140" s="36"/>
      <c r="C140" s="37"/>
      <c r="D140" s="200" t="s">
        <v>233</v>
      </c>
      <c r="E140" s="37"/>
      <c r="F140" s="231" t="s">
        <v>1924</v>
      </c>
      <c r="G140" s="37"/>
      <c r="H140" s="37"/>
      <c r="I140" s="195"/>
      <c r="J140" s="37"/>
      <c r="K140" s="37"/>
      <c r="L140" s="40"/>
      <c r="M140" s="196"/>
      <c r="N140" s="19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233</v>
      </c>
      <c r="AU140" s="18" t="s">
        <v>82</v>
      </c>
    </row>
    <row r="141" spans="1:65" s="2" customFormat="1" ht="24.15" customHeight="1">
      <c r="A141" s="35"/>
      <c r="B141" s="36"/>
      <c r="C141" s="180" t="s">
        <v>273</v>
      </c>
      <c r="D141" s="180" t="s">
        <v>173</v>
      </c>
      <c r="E141" s="181" t="s">
        <v>1933</v>
      </c>
      <c r="F141" s="182" t="s">
        <v>1934</v>
      </c>
      <c r="G141" s="183" t="s">
        <v>189</v>
      </c>
      <c r="H141" s="184">
        <v>13</v>
      </c>
      <c r="I141" s="185"/>
      <c r="J141" s="186">
        <f>ROUND(I141*H141,2)</f>
        <v>0</v>
      </c>
      <c r="K141" s="182" t="s">
        <v>190</v>
      </c>
      <c r="L141" s="40"/>
      <c r="M141" s="187" t="s">
        <v>19</v>
      </c>
      <c r="N141" s="188" t="s">
        <v>43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177</v>
      </c>
      <c r="AT141" s="191" t="s">
        <v>173</v>
      </c>
      <c r="AU141" s="191" t="s">
        <v>82</v>
      </c>
      <c r="AY141" s="18" t="s">
        <v>171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80</v>
      </c>
      <c r="BK141" s="192">
        <f>ROUND(I141*H141,2)</f>
        <v>0</v>
      </c>
      <c r="BL141" s="18" t="s">
        <v>177</v>
      </c>
      <c r="BM141" s="191" t="s">
        <v>1935</v>
      </c>
    </row>
    <row r="142" spans="1:65" s="2" customFormat="1" ht="10.199999999999999">
      <c r="A142" s="35"/>
      <c r="B142" s="36"/>
      <c r="C142" s="37"/>
      <c r="D142" s="193" t="s">
        <v>192</v>
      </c>
      <c r="E142" s="37"/>
      <c r="F142" s="194" t="s">
        <v>1936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192</v>
      </c>
      <c r="AU142" s="18" t="s">
        <v>82</v>
      </c>
    </row>
    <row r="143" spans="1:65" s="2" customFormat="1" ht="24.15" customHeight="1">
      <c r="A143" s="35"/>
      <c r="B143" s="36"/>
      <c r="C143" s="180" t="s">
        <v>281</v>
      </c>
      <c r="D143" s="180" t="s">
        <v>173</v>
      </c>
      <c r="E143" s="181" t="s">
        <v>1937</v>
      </c>
      <c r="F143" s="182" t="s">
        <v>1938</v>
      </c>
      <c r="G143" s="183" t="s">
        <v>189</v>
      </c>
      <c r="H143" s="184">
        <v>13</v>
      </c>
      <c r="I143" s="185"/>
      <c r="J143" s="186">
        <f>ROUND(I143*H143,2)</f>
        <v>0</v>
      </c>
      <c r="K143" s="182" t="s">
        <v>190</v>
      </c>
      <c r="L143" s="40"/>
      <c r="M143" s="187" t="s">
        <v>19</v>
      </c>
      <c r="N143" s="188" t="s">
        <v>43</v>
      </c>
      <c r="O143" s="65"/>
      <c r="P143" s="189">
        <f>O143*H143</f>
        <v>0</v>
      </c>
      <c r="Q143" s="189">
        <v>1.2999999999999999E-4</v>
      </c>
      <c r="R143" s="189">
        <f>Q143*H143</f>
        <v>1.6899999999999999E-3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177</v>
      </c>
      <c r="AT143" s="191" t="s">
        <v>173</v>
      </c>
      <c r="AU143" s="191" t="s">
        <v>82</v>
      </c>
      <c r="AY143" s="18" t="s">
        <v>171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80</v>
      </c>
      <c r="BK143" s="192">
        <f>ROUND(I143*H143,2)</f>
        <v>0</v>
      </c>
      <c r="BL143" s="18" t="s">
        <v>177</v>
      </c>
      <c r="BM143" s="191" t="s">
        <v>1939</v>
      </c>
    </row>
    <row r="144" spans="1:65" s="2" customFormat="1" ht="10.199999999999999">
      <c r="A144" s="35"/>
      <c r="B144" s="36"/>
      <c r="C144" s="37"/>
      <c r="D144" s="193" t="s">
        <v>192</v>
      </c>
      <c r="E144" s="37"/>
      <c r="F144" s="194" t="s">
        <v>1940</v>
      </c>
      <c r="G144" s="37"/>
      <c r="H144" s="37"/>
      <c r="I144" s="195"/>
      <c r="J144" s="37"/>
      <c r="K144" s="37"/>
      <c r="L144" s="40"/>
      <c r="M144" s="196"/>
      <c r="N144" s="19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192</v>
      </c>
      <c r="AU144" s="18" t="s">
        <v>82</v>
      </c>
    </row>
    <row r="145" spans="1:65" s="2" customFormat="1" ht="24.15" customHeight="1">
      <c r="A145" s="35"/>
      <c r="B145" s="36"/>
      <c r="C145" s="180" t="s">
        <v>286</v>
      </c>
      <c r="D145" s="180" t="s">
        <v>173</v>
      </c>
      <c r="E145" s="181" t="s">
        <v>1941</v>
      </c>
      <c r="F145" s="182" t="s">
        <v>1942</v>
      </c>
      <c r="G145" s="183" t="s">
        <v>189</v>
      </c>
      <c r="H145" s="184">
        <v>2</v>
      </c>
      <c r="I145" s="185"/>
      <c r="J145" s="186">
        <f>ROUND(I145*H145,2)</f>
        <v>0</v>
      </c>
      <c r="K145" s="182" t="s">
        <v>190</v>
      </c>
      <c r="L145" s="40"/>
      <c r="M145" s="187" t="s">
        <v>19</v>
      </c>
      <c r="N145" s="188" t="s">
        <v>43</v>
      </c>
      <c r="O145" s="65"/>
      <c r="P145" s="189">
        <f>O145*H145</f>
        <v>0</v>
      </c>
      <c r="Q145" s="189">
        <v>2.2000000000000001E-4</v>
      </c>
      <c r="R145" s="189">
        <f>Q145*H145</f>
        <v>4.4000000000000002E-4</v>
      </c>
      <c r="S145" s="189">
        <v>0</v>
      </c>
      <c r="T145" s="19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1" t="s">
        <v>177</v>
      </c>
      <c r="AT145" s="191" t="s">
        <v>173</v>
      </c>
      <c r="AU145" s="191" t="s">
        <v>82</v>
      </c>
      <c r="AY145" s="18" t="s">
        <v>171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80</v>
      </c>
      <c r="BK145" s="192">
        <f>ROUND(I145*H145,2)</f>
        <v>0</v>
      </c>
      <c r="BL145" s="18" t="s">
        <v>177</v>
      </c>
      <c r="BM145" s="191" t="s">
        <v>1943</v>
      </c>
    </row>
    <row r="146" spans="1:65" s="2" customFormat="1" ht="10.199999999999999">
      <c r="A146" s="35"/>
      <c r="B146" s="36"/>
      <c r="C146" s="37"/>
      <c r="D146" s="193" t="s">
        <v>192</v>
      </c>
      <c r="E146" s="37"/>
      <c r="F146" s="194" t="s">
        <v>1944</v>
      </c>
      <c r="G146" s="37"/>
      <c r="H146" s="37"/>
      <c r="I146" s="195"/>
      <c r="J146" s="37"/>
      <c r="K146" s="37"/>
      <c r="L146" s="40"/>
      <c r="M146" s="196"/>
      <c r="N146" s="19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192</v>
      </c>
      <c r="AU146" s="18" t="s">
        <v>82</v>
      </c>
    </row>
    <row r="147" spans="1:65" s="2" customFormat="1" ht="21.75" customHeight="1">
      <c r="A147" s="35"/>
      <c r="B147" s="36"/>
      <c r="C147" s="180" t="s">
        <v>7</v>
      </c>
      <c r="D147" s="180" t="s">
        <v>173</v>
      </c>
      <c r="E147" s="181" t="s">
        <v>1945</v>
      </c>
      <c r="F147" s="182" t="s">
        <v>1946</v>
      </c>
      <c r="G147" s="183" t="s">
        <v>189</v>
      </c>
      <c r="H147" s="184">
        <v>1</v>
      </c>
      <c r="I147" s="185"/>
      <c r="J147" s="186">
        <f>ROUND(I147*H147,2)</f>
        <v>0</v>
      </c>
      <c r="K147" s="182" t="s">
        <v>190</v>
      </c>
      <c r="L147" s="40"/>
      <c r="M147" s="187" t="s">
        <v>19</v>
      </c>
      <c r="N147" s="188" t="s">
        <v>43</v>
      </c>
      <c r="O147" s="65"/>
      <c r="P147" s="189">
        <f>O147*H147</f>
        <v>0</v>
      </c>
      <c r="Q147" s="189">
        <v>2.9E-4</v>
      </c>
      <c r="R147" s="189">
        <f>Q147*H147</f>
        <v>2.9E-4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177</v>
      </c>
      <c r="AT147" s="191" t="s">
        <v>173</v>
      </c>
      <c r="AU147" s="191" t="s">
        <v>82</v>
      </c>
      <c r="AY147" s="18" t="s">
        <v>171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80</v>
      </c>
      <c r="BK147" s="192">
        <f>ROUND(I147*H147,2)</f>
        <v>0</v>
      </c>
      <c r="BL147" s="18" t="s">
        <v>177</v>
      </c>
      <c r="BM147" s="191" t="s">
        <v>1947</v>
      </c>
    </row>
    <row r="148" spans="1:65" s="2" customFormat="1" ht="10.199999999999999">
      <c r="A148" s="35"/>
      <c r="B148" s="36"/>
      <c r="C148" s="37"/>
      <c r="D148" s="193" t="s">
        <v>192</v>
      </c>
      <c r="E148" s="37"/>
      <c r="F148" s="194" t="s">
        <v>1948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192</v>
      </c>
      <c r="AU148" s="18" t="s">
        <v>82</v>
      </c>
    </row>
    <row r="149" spans="1:65" s="2" customFormat="1" ht="24.15" customHeight="1">
      <c r="A149" s="35"/>
      <c r="B149" s="36"/>
      <c r="C149" s="180" t="s">
        <v>297</v>
      </c>
      <c r="D149" s="180" t="s">
        <v>173</v>
      </c>
      <c r="E149" s="181" t="s">
        <v>1949</v>
      </c>
      <c r="F149" s="182" t="s">
        <v>1950</v>
      </c>
      <c r="G149" s="183" t="s">
        <v>189</v>
      </c>
      <c r="H149" s="184">
        <v>2</v>
      </c>
      <c r="I149" s="185"/>
      <c r="J149" s="186">
        <f>ROUND(I149*H149,2)</f>
        <v>0</v>
      </c>
      <c r="K149" s="182" t="s">
        <v>190</v>
      </c>
      <c r="L149" s="40"/>
      <c r="M149" s="187" t="s">
        <v>19</v>
      </c>
      <c r="N149" s="188" t="s">
        <v>43</v>
      </c>
      <c r="O149" s="65"/>
      <c r="P149" s="189">
        <f>O149*H149</f>
        <v>0</v>
      </c>
      <c r="Q149" s="189">
        <v>3.4000000000000002E-4</v>
      </c>
      <c r="R149" s="189">
        <f>Q149*H149</f>
        <v>6.8000000000000005E-4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177</v>
      </c>
      <c r="AT149" s="191" t="s">
        <v>173</v>
      </c>
      <c r="AU149" s="191" t="s">
        <v>82</v>
      </c>
      <c r="AY149" s="18" t="s">
        <v>171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80</v>
      </c>
      <c r="BK149" s="192">
        <f>ROUND(I149*H149,2)</f>
        <v>0</v>
      </c>
      <c r="BL149" s="18" t="s">
        <v>177</v>
      </c>
      <c r="BM149" s="191" t="s">
        <v>1951</v>
      </c>
    </row>
    <row r="150" spans="1:65" s="2" customFormat="1" ht="10.199999999999999">
      <c r="A150" s="35"/>
      <c r="B150" s="36"/>
      <c r="C150" s="37"/>
      <c r="D150" s="193" t="s">
        <v>192</v>
      </c>
      <c r="E150" s="37"/>
      <c r="F150" s="194" t="s">
        <v>1952</v>
      </c>
      <c r="G150" s="37"/>
      <c r="H150" s="37"/>
      <c r="I150" s="195"/>
      <c r="J150" s="37"/>
      <c r="K150" s="37"/>
      <c r="L150" s="40"/>
      <c r="M150" s="196"/>
      <c r="N150" s="19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192</v>
      </c>
      <c r="AU150" s="18" t="s">
        <v>82</v>
      </c>
    </row>
    <row r="151" spans="1:65" s="2" customFormat="1" ht="33" customHeight="1">
      <c r="A151" s="35"/>
      <c r="B151" s="36"/>
      <c r="C151" s="180" t="s">
        <v>304</v>
      </c>
      <c r="D151" s="180" t="s">
        <v>173</v>
      </c>
      <c r="E151" s="181" t="s">
        <v>1953</v>
      </c>
      <c r="F151" s="182" t="s">
        <v>1954</v>
      </c>
      <c r="G151" s="183" t="s">
        <v>189</v>
      </c>
      <c r="H151" s="184">
        <v>1</v>
      </c>
      <c r="I151" s="185"/>
      <c r="J151" s="186">
        <f>ROUND(I151*H151,2)</f>
        <v>0</v>
      </c>
      <c r="K151" s="182" t="s">
        <v>190</v>
      </c>
      <c r="L151" s="40"/>
      <c r="M151" s="187" t="s">
        <v>19</v>
      </c>
      <c r="N151" s="188" t="s">
        <v>43</v>
      </c>
      <c r="O151" s="65"/>
      <c r="P151" s="189">
        <f>O151*H151</f>
        <v>0</v>
      </c>
      <c r="Q151" s="189">
        <v>5.6999999999999998E-4</v>
      </c>
      <c r="R151" s="189">
        <f>Q151*H151</f>
        <v>5.6999999999999998E-4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177</v>
      </c>
      <c r="AT151" s="191" t="s">
        <v>173</v>
      </c>
      <c r="AU151" s="191" t="s">
        <v>82</v>
      </c>
      <c r="AY151" s="18" t="s">
        <v>171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80</v>
      </c>
      <c r="BK151" s="192">
        <f>ROUND(I151*H151,2)</f>
        <v>0</v>
      </c>
      <c r="BL151" s="18" t="s">
        <v>177</v>
      </c>
      <c r="BM151" s="191" t="s">
        <v>1955</v>
      </c>
    </row>
    <row r="152" spans="1:65" s="2" customFormat="1" ht="10.199999999999999">
      <c r="A152" s="35"/>
      <c r="B152" s="36"/>
      <c r="C152" s="37"/>
      <c r="D152" s="193" t="s">
        <v>192</v>
      </c>
      <c r="E152" s="37"/>
      <c r="F152" s="194" t="s">
        <v>1956</v>
      </c>
      <c r="G152" s="37"/>
      <c r="H152" s="37"/>
      <c r="I152" s="195"/>
      <c r="J152" s="37"/>
      <c r="K152" s="37"/>
      <c r="L152" s="40"/>
      <c r="M152" s="196"/>
      <c r="N152" s="19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192</v>
      </c>
      <c r="AU152" s="18" t="s">
        <v>82</v>
      </c>
    </row>
    <row r="153" spans="1:65" s="2" customFormat="1" ht="16.5" customHeight="1">
      <c r="A153" s="35"/>
      <c r="B153" s="36"/>
      <c r="C153" s="180" t="s">
        <v>314</v>
      </c>
      <c r="D153" s="180" t="s">
        <v>173</v>
      </c>
      <c r="E153" s="181" t="s">
        <v>1957</v>
      </c>
      <c r="F153" s="182" t="s">
        <v>1958</v>
      </c>
      <c r="G153" s="183" t="s">
        <v>189</v>
      </c>
      <c r="H153" s="184">
        <v>1</v>
      </c>
      <c r="I153" s="185"/>
      <c r="J153" s="186">
        <f>ROUND(I153*H153,2)</f>
        <v>0</v>
      </c>
      <c r="K153" s="182" t="s">
        <v>19</v>
      </c>
      <c r="L153" s="40"/>
      <c r="M153" s="187" t="s">
        <v>19</v>
      </c>
      <c r="N153" s="188" t="s">
        <v>43</v>
      </c>
      <c r="O153" s="65"/>
      <c r="P153" s="189">
        <f>O153*H153</f>
        <v>0</v>
      </c>
      <c r="Q153" s="189">
        <v>2.5000000000000001E-4</v>
      </c>
      <c r="R153" s="189">
        <f>Q153*H153</f>
        <v>2.5000000000000001E-4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177</v>
      </c>
      <c r="AT153" s="191" t="s">
        <v>173</v>
      </c>
      <c r="AU153" s="191" t="s">
        <v>82</v>
      </c>
      <c r="AY153" s="18" t="s">
        <v>171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80</v>
      </c>
      <c r="BK153" s="192">
        <f>ROUND(I153*H153,2)</f>
        <v>0</v>
      </c>
      <c r="BL153" s="18" t="s">
        <v>177</v>
      </c>
      <c r="BM153" s="191" t="s">
        <v>1959</v>
      </c>
    </row>
    <row r="154" spans="1:65" s="2" customFormat="1" ht="37.799999999999997" customHeight="1">
      <c r="A154" s="35"/>
      <c r="B154" s="36"/>
      <c r="C154" s="180" t="s">
        <v>321</v>
      </c>
      <c r="D154" s="180" t="s">
        <v>173</v>
      </c>
      <c r="E154" s="181" t="s">
        <v>1960</v>
      </c>
      <c r="F154" s="182" t="s">
        <v>1961</v>
      </c>
      <c r="G154" s="183" t="s">
        <v>376</v>
      </c>
      <c r="H154" s="184">
        <v>58</v>
      </c>
      <c r="I154" s="185"/>
      <c r="J154" s="186">
        <f>ROUND(I154*H154,2)</f>
        <v>0</v>
      </c>
      <c r="K154" s="182" t="s">
        <v>190</v>
      </c>
      <c r="L154" s="40"/>
      <c r="M154" s="187" t="s">
        <v>19</v>
      </c>
      <c r="N154" s="188" t="s">
        <v>43</v>
      </c>
      <c r="O154" s="65"/>
      <c r="P154" s="189">
        <f>O154*H154</f>
        <v>0</v>
      </c>
      <c r="Q154" s="189">
        <v>1.9000000000000001E-4</v>
      </c>
      <c r="R154" s="189">
        <f>Q154*H154</f>
        <v>1.102E-2</v>
      </c>
      <c r="S154" s="189">
        <v>0</v>
      </c>
      <c r="T154" s="19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1" t="s">
        <v>177</v>
      </c>
      <c r="AT154" s="191" t="s">
        <v>173</v>
      </c>
      <c r="AU154" s="191" t="s">
        <v>82</v>
      </c>
      <c r="AY154" s="18" t="s">
        <v>171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80</v>
      </c>
      <c r="BK154" s="192">
        <f>ROUND(I154*H154,2)</f>
        <v>0</v>
      </c>
      <c r="BL154" s="18" t="s">
        <v>177</v>
      </c>
      <c r="BM154" s="191" t="s">
        <v>1962</v>
      </c>
    </row>
    <row r="155" spans="1:65" s="2" customFormat="1" ht="10.199999999999999">
      <c r="A155" s="35"/>
      <c r="B155" s="36"/>
      <c r="C155" s="37"/>
      <c r="D155" s="193" t="s">
        <v>192</v>
      </c>
      <c r="E155" s="37"/>
      <c r="F155" s="194" t="s">
        <v>1963</v>
      </c>
      <c r="G155" s="37"/>
      <c r="H155" s="37"/>
      <c r="I155" s="195"/>
      <c r="J155" s="37"/>
      <c r="K155" s="37"/>
      <c r="L155" s="40"/>
      <c r="M155" s="196"/>
      <c r="N155" s="197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192</v>
      </c>
      <c r="AU155" s="18" t="s">
        <v>82</v>
      </c>
    </row>
    <row r="156" spans="1:65" s="2" customFormat="1" ht="33" customHeight="1">
      <c r="A156" s="35"/>
      <c r="B156" s="36"/>
      <c r="C156" s="180" t="s">
        <v>328</v>
      </c>
      <c r="D156" s="180" t="s">
        <v>173</v>
      </c>
      <c r="E156" s="181" t="s">
        <v>1964</v>
      </c>
      <c r="F156" s="182" t="s">
        <v>1965</v>
      </c>
      <c r="G156" s="183" t="s">
        <v>376</v>
      </c>
      <c r="H156" s="184">
        <v>58</v>
      </c>
      <c r="I156" s="185"/>
      <c r="J156" s="186">
        <f>ROUND(I156*H156,2)</f>
        <v>0</v>
      </c>
      <c r="K156" s="182" t="s">
        <v>190</v>
      </c>
      <c r="L156" s="40"/>
      <c r="M156" s="187" t="s">
        <v>19</v>
      </c>
      <c r="N156" s="188" t="s">
        <v>43</v>
      </c>
      <c r="O156" s="65"/>
      <c r="P156" s="189">
        <f>O156*H156</f>
        <v>0</v>
      </c>
      <c r="Q156" s="189">
        <v>1.0000000000000001E-5</v>
      </c>
      <c r="R156" s="189">
        <f>Q156*H156</f>
        <v>5.8E-4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177</v>
      </c>
      <c r="AT156" s="191" t="s">
        <v>173</v>
      </c>
      <c r="AU156" s="191" t="s">
        <v>82</v>
      </c>
      <c r="AY156" s="18" t="s">
        <v>171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80</v>
      </c>
      <c r="BK156" s="192">
        <f>ROUND(I156*H156,2)</f>
        <v>0</v>
      </c>
      <c r="BL156" s="18" t="s">
        <v>177</v>
      </c>
      <c r="BM156" s="191" t="s">
        <v>1966</v>
      </c>
    </row>
    <row r="157" spans="1:65" s="2" customFormat="1" ht="10.199999999999999">
      <c r="A157" s="35"/>
      <c r="B157" s="36"/>
      <c r="C157" s="37"/>
      <c r="D157" s="193" t="s">
        <v>192</v>
      </c>
      <c r="E157" s="37"/>
      <c r="F157" s="194" t="s">
        <v>1967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192</v>
      </c>
      <c r="AU157" s="18" t="s">
        <v>82</v>
      </c>
    </row>
    <row r="158" spans="1:65" s="2" customFormat="1" ht="44.25" customHeight="1">
      <c r="A158" s="35"/>
      <c r="B158" s="36"/>
      <c r="C158" s="180" t="s">
        <v>333</v>
      </c>
      <c r="D158" s="180" t="s">
        <v>173</v>
      </c>
      <c r="E158" s="181" t="s">
        <v>1968</v>
      </c>
      <c r="F158" s="182" t="s">
        <v>1969</v>
      </c>
      <c r="G158" s="183" t="s">
        <v>300</v>
      </c>
      <c r="H158" s="184">
        <v>4.7E-2</v>
      </c>
      <c r="I158" s="185"/>
      <c r="J158" s="186">
        <f>ROUND(I158*H158,2)</f>
        <v>0</v>
      </c>
      <c r="K158" s="182" t="s">
        <v>190</v>
      </c>
      <c r="L158" s="40"/>
      <c r="M158" s="187" t="s">
        <v>19</v>
      </c>
      <c r="N158" s="188" t="s">
        <v>43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177</v>
      </c>
      <c r="AT158" s="191" t="s">
        <v>173</v>
      </c>
      <c r="AU158" s="191" t="s">
        <v>82</v>
      </c>
      <c r="AY158" s="18" t="s">
        <v>171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80</v>
      </c>
      <c r="BK158" s="192">
        <f>ROUND(I158*H158,2)</f>
        <v>0</v>
      </c>
      <c r="BL158" s="18" t="s">
        <v>177</v>
      </c>
      <c r="BM158" s="191" t="s">
        <v>1970</v>
      </c>
    </row>
    <row r="159" spans="1:65" s="2" customFormat="1" ht="10.199999999999999">
      <c r="A159" s="35"/>
      <c r="B159" s="36"/>
      <c r="C159" s="37"/>
      <c r="D159" s="193" t="s">
        <v>192</v>
      </c>
      <c r="E159" s="37"/>
      <c r="F159" s="194" t="s">
        <v>1971</v>
      </c>
      <c r="G159" s="37"/>
      <c r="H159" s="37"/>
      <c r="I159" s="195"/>
      <c r="J159" s="37"/>
      <c r="K159" s="37"/>
      <c r="L159" s="40"/>
      <c r="M159" s="196"/>
      <c r="N159" s="197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192</v>
      </c>
      <c r="AU159" s="18" t="s">
        <v>82</v>
      </c>
    </row>
    <row r="160" spans="1:65" s="12" customFormat="1" ht="22.8" customHeight="1">
      <c r="B160" s="164"/>
      <c r="C160" s="165"/>
      <c r="D160" s="166" t="s">
        <v>71</v>
      </c>
      <c r="E160" s="178" t="s">
        <v>1972</v>
      </c>
      <c r="F160" s="178" t="s">
        <v>1973</v>
      </c>
      <c r="G160" s="165"/>
      <c r="H160" s="165"/>
      <c r="I160" s="168"/>
      <c r="J160" s="179">
        <f>BK160</f>
        <v>0</v>
      </c>
      <c r="K160" s="165"/>
      <c r="L160" s="170"/>
      <c r="M160" s="171"/>
      <c r="N160" s="172"/>
      <c r="O160" s="172"/>
      <c r="P160" s="173">
        <f>SUM(P161:P162)</f>
        <v>0</v>
      </c>
      <c r="Q160" s="172"/>
      <c r="R160" s="173">
        <f>SUM(R161:R162)</f>
        <v>5.4000000000000001E-4</v>
      </c>
      <c r="S160" s="172"/>
      <c r="T160" s="174">
        <f>SUM(T161:T162)</f>
        <v>0</v>
      </c>
      <c r="AR160" s="175" t="s">
        <v>82</v>
      </c>
      <c r="AT160" s="176" t="s">
        <v>71</v>
      </c>
      <c r="AU160" s="176" t="s">
        <v>80</v>
      </c>
      <c r="AY160" s="175" t="s">
        <v>171</v>
      </c>
      <c r="BK160" s="177">
        <f>SUM(BK161:BK162)</f>
        <v>0</v>
      </c>
    </row>
    <row r="161" spans="1:65" s="2" customFormat="1" ht="37.799999999999997" customHeight="1">
      <c r="A161" s="35"/>
      <c r="B161" s="36"/>
      <c r="C161" s="180" t="s">
        <v>340</v>
      </c>
      <c r="D161" s="180" t="s">
        <v>173</v>
      </c>
      <c r="E161" s="181" t="s">
        <v>1974</v>
      </c>
      <c r="F161" s="182" t="s">
        <v>1975</v>
      </c>
      <c r="G161" s="183" t="s">
        <v>189</v>
      </c>
      <c r="H161" s="184">
        <v>1</v>
      </c>
      <c r="I161" s="185"/>
      <c r="J161" s="186">
        <f>ROUND(I161*H161,2)</f>
        <v>0</v>
      </c>
      <c r="K161" s="182" t="s">
        <v>190</v>
      </c>
      <c r="L161" s="40"/>
      <c r="M161" s="187" t="s">
        <v>19</v>
      </c>
      <c r="N161" s="188" t="s">
        <v>43</v>
      </c>
      <c r="O161" s="65"/>
      <c r="P161" s="189">
        <f>O161*H161</f>
        <v>0</v>
      </c>
      <c r="Q161" s="189">
        <v>5.4000000000000001E-4</v>
      </c>
      <c r="R161" s="189">
        <f>Q161*H161</f>
        <v>5.4000000000000001E-4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177</v>
      </c>
      <c r="AT161" s="191" t="s">
        <v>173</v>
      </c>
      <c r="AU161" s="191" t="s">
        <v>82</v>
      </c>
      <c r="AY161" s="18" t="s">
        <v>171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80</v>
      </c>
      <c r="BK161" s="192">
        <f>ROUND(I161*H161,2)</f>
        <v>0</v>
      </c>
      <c r="BL161" s="18" t="s">
        <v>177</v>
      </c>
      <c r="BM161" s="191" t="s">
        <v>1976</v>
      </c>
    </row>
    <row r="162" spans="1:65" s="2" customFormat="1" ht="10.199999999999999">
      <c r="A162" s="35"/>
      <c r="B162" s="36"/>
      <c r="C162" s="37"/>
      <c r="D162" s="193" t="s">
        <v>192</v>
      </c>
      <c r="E162" s="37"/>
      <c r="F162" s="194" t="s">
        <v>1977</v>
      </c>
      <c r="G162" s="37"/>
      <c r="H162" s="37"/>
      <c r="I162" s="195"/>
      <c r="J162" s="37"/>
      <c r="K162" s="37"/>
      <c r="L162" s="40"/>
      <c r="M162" s="196"/>
      <c r="N162" s="19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192</v>
      </c>
      <c r="AU162" s="18" t="s">
        <v>82</v>
      </c>
    </row>
    <row r="163" spans="1:65" s="12" customFormat="1" ht="22.8" customHeight="1">
      <c r="B163" s="164"/>
      <c r="C163" s="165"/>
      <c r="D163" s="166" t="s">
        <v>71</v>
      </c>
      <c r="E163" s="178" t="s">
        <v>1978</v>
      </c>
      <c r="F163" s="178" t="s">
        <v>1979</v>
      </c>
      <c r="G163" s="165"/>
      <c r="H163" s="165"/>
      <c r="I163" s="168"/>
      <c r="J163" s="179">
        <f>BK163</f>
        <v>0</v>
      </c>
      <c r="K163" s="165"/>
      <c r="L163" s="170"/>
      <c r="M163" s="171"/>
      <c r="N163" s="172"/>
      <c r="O163" s="172"/>
      <c r="P163" s="173">
        <f>SUM(P164:P197)</f>
        <v>0</v>
      </c>
      <c r="Q163" s="172"/>
      <c r="R163" s="173">
        <f>SUM(R164:R197)</f>
        <v>0.19527</v>
      </c>
      <c r="S163" s="172"/>
      <c r="T163" s="174">
        <f>SUM(T164:T197)</f>
        <v>0</v>
      </c>
      <c r="AR163" s="175" t="s">
        <v>82</v>
      </c>
      <c r="AT163" s="176" t="s">
        <v>71</v>
      </c>
      <c r="AU163" s="176" t="s">
        <v>80</v>
      </c>
      <c r="AY163" s="175" t="s">
        <v>171</v>
      </c>
      <c r="BK163" s="177">
        <f>SUM(BK164:BK197)</f>
        <v>0</v>
      </c>
    </row>
    <row r="164" spans="1:65" s="2" customFormat="1" ht="33" customHeight="1">
      <c r="A164" s="35"/>
      <c r="B164" s="36"/>
      <c r="C164" s="180" t="s">
        <v>348</v>
      </c>
      <c r="D164" s="180" t="s">
        <v>173</v>
      </c>
      <c r="E164" s="181" t="s">
        <v>1980</v>
      </c>
      <c r="F164" s="182" t="s">
        <v>1981</v>
      </c>
      <c r="G164" s="183" t="s">
        <v>185</v>
      </c>
      <c r="H164" s="184">
        <v>1</v>
      </c>
      <c r="I164" s="185"/>
      <c r="J164" s="186">
        <f>ROUND(I164*H164,2)</f>
        <v>0</v>
      </c>
      <c r="K164" s="182" t="s">
        <v>190</v>
      </c>
      <c r="L164" s="40"/>
      <c r="M164" s="187" t="s">
        <v>19</v>
      </c>
      <c r="N164" s="188" t="s">
        <v>43</v>
      </c>
      <c r="O164" s="65"/>
      <c r="P164" s="189">
        <f>O164*H164</f>
        <v>0</v>
      </c>
      <c r="Q164" s="189">
        <v>1.7469999999999999E-2</v>
      </c>
      <c r="R164" s="189">
        <f>Q164*H164</f>
        <v>1.7469999999999999E-2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177</v>
      </c>
      <c r="AT164" s="191" t="s">
        <v>173</v>
      </c>
      <c r="AU164" s="191" t="s">
        <v>82</v>
      </c>
      <c r="AY164" s="18" t="s">
        <v>171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80</v>
      </c>
      <c r="BK164" s="192">
        <f>ROUND(I164*H164,2)</f>
        <v>0</v>
      </c>
      <c r="BL164" s="18" t="s">
        <v>177</v>
      </c>
      <c r="BM164" s="191" t="s">
        <v>1982</v>
      </c>
    </row>
    <row r="165" spans="1:65" s="2" customFormat="1" ht="10.199999999999999">
      <c r="A165" s="35"/>
      <c r="B165" s="36"/>
      <c r="C165" s="37"/>
      <c r="D165" s="193" t="s">
        <v>192</v>
      </c>
      <c r="E165" s="37"/>
      <c r="F165" s="194" t="s">
        <v>1983</v>
      </c>
      <c r="G165" s="37"/>
      <c r="H165" s="37"/>
      <c r="I165" s="195"/>
      <c r="J165" s="37"/>
      <c r="K165" s="37"/>
      <c r="L165" s="40"/>
      <c r="M165" s="196"/>
      <c r="N165" s="19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192</v>
      </c>
      <c r="AU165" s="18" t="s">
        <v>82</v>
      </c>
    </row>
    <row r="166" spans="1:65" s="2" customFormat="1" ht="24.15" customHeight="1">
      <c r="A166" s="35"/>
      <c r="B166" s="36"/>
      <c r="C166" s="180" t="s">
        <v>353</v>
      </c>
      <c r="D166" s="180" t="s">
        <v>173</v>
      </c>
      <c r="E166" s="181" t="s">
        <v>1984</v>
      </c>
      <c r="F166" s="182" t="s">
        <v>1985</v>
      </c>
      <c r="G166" s="183" t="s">
        <v>185</v>
      </c>
      <c r="H166" s="184">
        <v>3</v>
      </c>
      <c r="I166" s="185"/>
      <c r="J166" s="186">
        <f>ROUND(I166*H166,2)</f>
        <v>0</v>
      </c>
      <c r="K166" s="182" t="s">
        <v>19</v>
      </c>
      <c r="L166" s="40"/>
      <c r="M166" s="187" t="s">
        <v>19</v>
      </c>
      <c r="N166" s="188" t="s">
        <v>43</v>
      </c>
      <c r="O166" s="65"/>
      <c r="P166" s="189">
        <f>O166*H166</f>
        <v>0</v>
      </c>
      <c r="Q166" s="189">
        <v>1.7469999999999999E-2</v>
      </c>
      <c r="R166" s="189">
        <f>Q166*H166</f>
        <v>5.2409999999999998E-2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177</v>
      </c>
      <c r="AT166" s="191" t="s">
        <v>173</v>
      </c>
      <c r="AU166" s="191" t="s">
        <v>82</v>
      </c>
      <c r="AY166" s="18" t="s">
        <v>171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80</v>
      </c>
      <c r="BK166" s="192">
        <f>ROUND(I166*H166,2)</f>
        <v>0</v>
      </c>
      <c r="BL166" s="18" t="s">
        <v>177</v>
      </c>
      <c r="BM166" s="191" t="s">
        <v>1986</v>
      </c>
    </row>
    <row r="167" spans="1:65" s="2" customFormat="1" ht="24.15" customHeight="1">
      <c r="A167" s="35"/>
      <c r="B167" s="36"/>
      <c r="C167" s="180" t="s">
        <v>358</v>
      </c>
      <c r="D167" s="180" t="s">
        <v>173</v>
      </c>
      <c r="E167" s="181" t="s">
        <v>1987</v>
      </c>
      <c r="F167" s="182" t="s">
        <v>1988</v>
      </c>
      <c r="G167" s="183" t="s">
        <v>185</v>
      </c>
      <c r="H167" s="184">
        <v>1</v>
      </c>
      <c r="I167" s="185"/>
      <c r="J167" s="186">
        <f>ROUND(I167*H167,2)</f>
        <v>0</v>
      </c>
      <c r="K167" s="182" t="s">
        <v>190</v>
      </c>
      <c r="L167" s="40"/>
      <c r="M167" s="187" t="s">
        <v>19</v>
      </c>
      <c r="N167" s="188" t="s">
        <v>43</v>
      </c>
      <c r="O167" s="65"/>
      <c r="P167" s="189">
        <f>O167*H167</f>
        <v>0</v>
      </c>
      <c r="Q167" s="189">
        <v>1.58E-3</v>
      </c>
      <c r="R167" s="189">
        <f>Q167*H167</f>
        <v>1.58E-3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260</v>
      </c>
      <c r="AT167" s="191" t="s">
        <v>173</v>
      </c>
      <c r="AU167" s="191" t="s">
        <v>82</v>
      </c>
      <c r="AY167" s="18" t="s">
        <v>171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80</v>
      </c>
      <c r="BK167" s="192">
        <f>ROUND(I167*H167,2)</f>
        <v>0</v>
      </c>
      <c r="BL167" s="18" t="s">
        <v>260</v>
      </c>
      <c r="BM167" s="191" t="s">
        <v>1989</v>
      </c>
    </row>
    <row r="168" spans="1:65" s="2" customFormat="1" ht="10.199999999999999">
      <c r="A168" s="35"/>
      <c r="B168" s="36"/>
      <c r="C168" s="37"/>
      <c r="D168" s="193" t="s">
        <v>192</v>
      </c>
      <c r="E168" s="37"/>
      <c r="F168" s="194" t="s">
        <v>1990</v>
      </c>
      <c r="G168" s="37"/>
      <c r="H168" s="37"/>
      <c r="I168" s="195"/>
      <c r="J168" s="37"/>
      <c r="K168" s="37"/>
      <c r="L168" s="40"/>
      <c r="M168" s="196"/>
      <c r="N168" s="197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192</v>
      </c>
      <c r="AU168" s="18" t="s">
        <v>82</v>
      </c>
    </row>
    <row r="169" spans="1:65" s="2" customFormat="1" ht="24.15" customHeight="1">
      <c r="A169" s="35"/>
      <c r="B169" s="36"/>
      <c r="C169" s="180" t="s">
        <v>362</v>
      </c>
      <c r="D169" s="180" t="s">
        <v>173</v>
      </c>
      <c r="E169" s="181" t="s">
        <v>1991</v>
      </c>
      <c r="F169" s="182" t="s">
        <v>1992</v>
      </c>
      <c r="G169" s="183" t="s">
        <v>185</v>
      </c>
      <c r="H169" s="184">
        <v>1</v>
      </c>
      <c r="I169" s="185"/>
      <c r="J169" s="186">
        <f>ROUND(I169*H169,2)</f>
        <v>0</v>
      </c>
      <c r="K169" s="182" t="s">
        <v>190</v>
      </c>
      <c r="L169" s="40"/>
      <c r="M169" s="187" t="s">
        <v>19</v>
      </c>
      <c r="N169" s="188" t="s">
        <v>43</v>
      </c>
      <c r="O169" s="65"/>
      <c r="P169" s="189">
        <f>O169*H169</f>
        <v>0</v>
      </c>
      <c r="Q169" s="189">
        <v>1.7690000000000001E-2</v>
      </c>
      <c r="R169" s="189">
        <f>Q169*H169</f>
        <v>1.7690000000000001E-2</v>
      </c>
      <c r="S169" s="189">
        <v>0</v>
      </c>
      <c r="T169" s="19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1" t="s">
        <v>260</v>
      </c>
      <c r="AT169" s="191" t="s">
        <v>173</v>
      </c>
      <c r="AU169" s="191" t="s">
        <v>82</v>
      </c>
      <c r="AY169" s="18" t="s">
        <v>171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80</v>
      </c>
      <c r="BK169" s="192">
        <f>ROUND(I169*H169,2)</f>
        <v>0</v>
      </c>
      <c r="BL169" s="18" t="s">
        <v>260</v>
      </c>
      <c r="BM169" s="191" t="s">
        <v>1993</v>
      </c>
    </row>
    <row r="170" spans="1:65" s="2" customFormat="1" ht="10.199999999999999">
      <c r="A170" s="35"/>
      <c r="B170" s="36"/>
      <c r="C170" s="37"/>
      <c r="D170" s="193" t="s">
        <v>192</v>
      </c>
      <c r="E170" s="37"/>
      <c r="F170" s="194" t="s">
        <v>1994</v>
      </c>
      <c r="G170" s="37"/>
      <c r="H170" s="37"/>
      <c r="I170" s="195"/>
      <c r="J170" s="37"/>
      <c r="K170" s="37"/>
      <c r="L170" s="40"/>
      <c r="M170" s="196"/>
      <c r="N170" s="197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192</v>
      </c>
      <c r="AU170" s="18" t="s">
        <v>82</v>
      </c>
    </row>
    <row r="171" spans="1:65" s="2" customFormat="1" ht="37.799999999999997" customHeight="1">
      <c r="A171" s="35"/>
      <c r="B171" s="36"/>
      <c r="C171" s="180" t="s">
        <v>367</v>
      </c>
      <c r="D171" s="180" t="s">
        <v>173</v>
      </c>
      <c r="E171" s="181" t="s">
        <v>1995</v>
      </c>
      <c r="F171" s="182" t="s">
        <v>1996</v>
      </c>
      <c r="G171" s="183" t="s">
        <v>185</v>
      </c>
      <c r="H171" s="184">
        <v>2</v>
      </c>
      <c r="I171" s="185"/>
      <c r="J171" s="186">
        <f>ROUND(I171*H171,2)</f>
        <v>0</v>
      </c>
      <c r="K171" s="182" t="s">
        <v>190</v>
      </c>
      <c r="L171" s="40"/>
      <c r="M171" s="187" t="s">
        <v>19</v>
      </c>
      <c r="N171" s="188" t="s">
        <v>43</v>
      </c>
      <c r="O171" s="65"/>
      <c r="P171" s="189">
        <f>O171*H171</f>
        <v>0</v>
      </c>
      <c r="Q171" s="189">
        <v>1.6969999999999999E-2</v>
      </c>
      <c r="R171" s="189">
        <f>Q171*H171</f>
        <v>3.3939999999999998E-2</v>
      </c>
      <c r="S171" s="189">
        <v>0</v>
      </c>
      <c r="T171" s="19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1" t="s">
        <v>177</v>
      </c>
      <c r="AT171" s="191" t="s">
        <v>173</v>
      </c>
      <c r="AU171" s="191" t="s">
        <v>82</v>
      </c>
      <c r="AY171" s="18" t="s">
        <v>171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80</v>
      </c>
      <c r="BK171" s="192">
        <f>ROUND(I171*H171,2)</f>
        <v>0</v>
      </c>
      <c r="BL171" s="18" t="s">
        <v>177</v>
      </c>
      <c r="BM171" s="191" t="s">
        <v>1997</v>
      </c>
    </row>
    <row r="172" spans="1:65" s="2" customFormat="1" ht="10.199999999999999">
      <c r="A172" s="35"/>
      <c r="B172" s="36"/>
      <c r="C172" s="37"/>
      <c r="D172" s="193" t="s">
        <v>192</v>
      </c>
      <c r="E172" s="37"/>
      <c r="F172" s="194" t="s">
        <v>1998</v>
      </c>
      <c r="G172" s="37"/>
      <c r="H172" s="37"/>
      <c r="I172" s="195"/>
      <c r="J172" s="37"/>
      <c r="K172" s="37"/>
      <c r="L172" s="40"/>
      <c r="M172" s="196"/>
      <c r="N172" s="19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192</v>
      </c>
      <c r="AU172" s="18" t="s">
        <v>82</v>
      </c>
    </row>
    <row r="173" spans="1:65" s="2" customFormat="1" ht="21.75" customHeight="1">
      <c r="A173" s="35"/>
      <c r="B173" s="36"/>
      <c r="C173" s="180" t="s">
        <v>373</v>
      </c>
      <c r="D173" s="180" t="s">
        <v>173</v>
      </c>
      <c r="E173" s="181" t="s">
        <v>1999</v>
      </c>
      <c r="F173" s="182" t="s">
        <v>2000</v>
      </c>
      <c r="G173" s="183" t="s">
        <v>185</v>
      </c>
      <c r="H173" s="184">
        <v>1</v>
      </c>
      <c r="I173" s="185"/>
      <c r="J173" s="186">
        <f>ROUND(I173*H173,2)</f>
        <v>0</v>
      </c>
      <c r="K173" s="182" t="s">
        <v>190</v>
      </c>
      <c r="L173" s="40"/>
      <c r="M173" s="187" t="s">
        <v>19</v>
      </c>
      <c r="N173" s="188" t="s">
        <v>43</v>
      </c>
      <c r="O173" s="65"/>
      <c r="P173" s="189">
        <f>O173*H173</f>
        <v>0</v>
      </c>
      <c r="Q173" s="189">
        <v>3.8300000000000001E-3</v>
      </c>
      <c r="R173" s="189">
        <f>Q173*H173</f>
        <v>3.8300000000000001E-3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260</v>
      </c>
      <c r="AT173" s="191" t="s">
        <v>173</v>
      </c>
      <c r="AU173" s="191" t="s">
        <v>82</v>
      </c>
      <c r="AY173" s="18" t="s">
        <v>171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80</v>
      </c>
      <c r="BK173" s="192">
        <f>ROUND(I173*H173,2)</f>
        <v>0</v>
      </c>
      <c r="BL173" s="18" t="s">
        <v>260</v>
      </c>
      <c r="BM173" s="191" t="s">
        <v>2001</v>
      </c>
    </row>
    <row r="174" spans="1:65" s="2" customFormat="1" ht="10.199999999999999">
      <c r="A174" s="35"/>
      <c r="B174" s="36"/>
      <c r="C174" s="37"/>
      <c r="D174" s="193" t="s">
        <v>192</v>
      </c>
      <c r="E174" s="37"/>
      <c r="F174" s="194" t="s">
        <v>2002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192</v>
      </c>
      <c r="AU174" s="18" t="s">
        <v>82</v>
      </c>
    </row>
    <row r="175" spans="1:65" s="2" customFormat="1" ht="24.15" customHeight="1">
      <c r="A175" s="35"/>
      <c r="B175" s="36"/>
      <c r="C175" s="232" t="s">
        <v>379</v>
      </c>
      <c r="D175" s="232" t="s">
        <v>315</v>
      </c>
      <c r="E175" s="233" t="s">
        <v>2003</v>
      </c>
      <c r="F175" s="234" t="s">
        <v>2004</v>
      </c>
      <c r="G175" s="235" t="s">
        <v>189</v>
      </c>
      <c r="H175" s="236">
        <v>1</v>
      </c>
      <c r="I175" s="237"/>
      <c r="J175" s="238">
        <f>ROUND(I175*H175,2)</f>
        <v>0</v>
      </c>
      <c r="K175" s="234" t="s">
        <v>190</v>
      </c>
      <c r="L175" s="239"/>
      <c r="M175" s="240" t="s">
        <v>19</v>
      </c>
      <c r="N175" s="241" t="s">
        <v>43</v>
      </c>
      <c r="O175" s="65"/>
      <c r="P175" s="189">
        <f>O175*H175</f>
        <v>0</v>
      </c>
      <c r="Q175" s="189">
        <v>1.7600000000000001E-2</v>
      </c>
      <c r="R175" s="189">
        <f>Q175*H175</f>
        <v>1.7600000000000001E-2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362</v>
      </c>
      <c r="AT175" s="191" t="s">
        <v>315</v>
      </c>
      <c r="AU175" s="191" t="s">
        <v>82</v>
      </c>
      <c r="AY175" s="18" t="s">
        <v>171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80</v>
      </c>
      <c r="BK175" s="192">
        <f>ROUND(I175*H175,2)</f>
        <v>0</v>
      </c>
      <c r="BL175" s="18" t="s">
        <v>260</v>
      </c>
      <c r="BM175" s="191" t="s">
        <v>2005</v>
      </c>
    </row>
    <row r="176" spans="1:65" s="2" customFormat="1" ht="44.25" customHeight="1">
      <c r="A176" s="35"/>
      <c r="B176" s="36"/>
      <c r="C176" s="180" t="s">
        <v>384</v>
      </c>
      <c r="D176" s="180" t="s">
        <v>173</v>
      </c>
      <c r="E176" s="181" t="s">
        <v>2006</v>
      </c>
      <c r="F176" s="182" t="s">
        <v>2007</v>
      </c>
      <c r="G176" s="183" t="s">
        <v>185</v>
      </c>
      <c r="H176" s="184">
        <v>1</v>
      </c>
      <c r="I176" s="185"/>
      <c r="J176" s="186">
        <f>ROUND(I176*H176,2)</f>
        <v>0</v>
      </c>
      <c r="K176" s="182" t="s">
        <v>190</v>
      </c>
      <c r="L176" s="40"/>
      <c r="M176" s="187" t="s">
        <v>19</v>
      </c>
      <c r="N176" s="188" t="s">
        <v>43</v>
      </c>
      <c r="O176" s="65"/>
      <c r="P176" s="189">
        <f>O176*H176</f>
        <v>0</v>
      </c>
      <c r="Q176" s="189">
        <v>1.0659999999999999E-2</v>
      </c>
      <c r="R176" s="189">
        <f>Q176*H176</f>
        <v>1.0659999999999999E-2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260</v>
      </c>
      <c r="AT176" s="191" t="s">
        <v>173</v>
      </c>
      <c r="AU176" s="191" t="s">
        <v>82</v>
      </c>
      <c r="AY176" s="18" t="s">
        <v>171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80</v>
      </c>
      <c r="BK176" s="192">
        <f>ROUND(I176*H176,2)</f>
        <v>0</v>
      </c>
      <c r="BL176" s="18" t="s">
        <v>260</v>
      </c>
      <c r="BM176" s="191" t="s">
        <v>2008</v>
      </c>
    </row>
    <row r="177" spans="1:65" s="2" customFormat="1" ht="10.199999999999999">
      <c r="A177" s="35"/>
      <c r="B177" s="36"/>
      <c r="C177" s="37"/>
      <c r="D177" s="193" t="s">
        <v>192</v>
      </c>
      <c r="E177" s="37"/>
      <c r="F177" s="194" t="s">
        <v>2009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192</v>
      </c>
      <c r="AU177" s="18" t="s">
        <v>82</v>
      </c>
    </row>
    <row r="178" spans="1:65" s="2" customFormat="1" ht="44.25" customHeight="1">
      <c r="A178" s="35"/>
      <c r="B178" s="36"/>
      <c r="C178" s="180" t="s">
        <v>389</v>
      </c>
      <c r="D178" s="180" t="s">
        <v>173</v>
      </c>
      <c r="E178" s="181" t="s">
        <v>2010</v>
      </c>
      <c r="F178" s="182" t="s">
        <v>2011</v>
      </c>
      <c r="G178" s="183" t="s">
        <v>185</v>
      </c>
      <c r="H178" s="184">
        <v>1</v>
      </c>
      <c r="I178" s="185"/>
      <c r="J178" s="186">
        <f>ROUND(I178*H178,2)</f>
        <v>0</v>
      </c>
      <c r="K178" s="182" t="s">
        <v>190</v>
      </c>
      <c r="L178" s="40"/>
      <c r="M178" s="187" t="s">
        <v>19</v>
      </c>
      <c r="N178" s="188" t="s">
        <v>43</v>
      </c>
      <c r="O178" s="65"/>
      <c r="P178" s="189">
        <f>O178*H178</f>
        <v>0</v>
      </c>
      <c r="Q178" s="189">
        <v>3.0339999999999999E-2</v>
      </c>
      <c r="R178" s="189">
        <f>Q178*H178</f>
        <v>3.0339999999999999E-2</v>
      </c>
      <c r="S178" s="189">
        <v>0</v>
      </c>
      <c r="T178" s="19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1" t="s">
        <v>260</v>
      </c>
      <c r="AT178" s="191" t="s">
        <v>173</v>
      </c>
      <c r="AU178" s="191" t="s">
        <v>82</v>
      </c>
      <c r="AY178" s="18" t="s">
        <v>171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80</v>
      </c>
      <c r="BK178" s="192">
        <f>ROUND(I178*H178,2)</f>
        <v>0</v>
      </c>
      <c r="BL178" s="18" t="s">
        <v>260</v>
      </c>
      <c r="BM178" s="191" t="s">
        <v>2012</v>
      </c>
    </row>
    <row r="179" spans="1:65" s="2" customFormat="1" ht="10.199999999999999">
      <c r="A179" s="35"/>
      <c r="B179" s="36"/>
      <c r="C179" s="37"/>
      <c r="D179" s="193" t="s">
        <v>192</v>
      </c>
      <c r="E179" s="37"/>
      <c r="F179" s="194" t="s">
        <v>2013</v>
      </c>
      <c r="G179" s="37"/>
      <c r="H179" s="37"/>
      <c r="I179" s="195"/>
      <c r="J179" s="37"/>
      <c r="K179" s="37"/>
      <c r="L179" s="40"/>
      <c r="M179" s="196"/>
      <c r="N179" s="197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192</v>
      </c>
      <c r="AU179" s="18" t="s">
        <v>82</v>
      </c>
    </row>
    <row r="180" spans="1:65" s="2" customFormat="1" ht="24.15" customHeight="1">
      <c r="A180" s="35"/>
      <c r="B180" s="36"/>
      <c r="C180" s="180" t="s">
        <v>394</v>
      </c>
      <c r="D180" s="180" t="s">
        <v>173</v>
      </c>
      <c r="E180" s="181" t="s">
        <v>2014</v>
      </c>
      <c r="F180" s="182" t="s">
        <v>2015</v>
      </c>
      <c r="G180" s="183" t="s">
        <v>185</v>
      </c>
      <c r="H180" s="184">
        <v>13</v>
      </c>
      <c r="I180" s="185"/>
      <c r="J180" s="186">
        <f>ROUND(I180*H180,2)</f>
        <v>0</v>
      </c>
      <c r="K180" s="182" t="s">
        <v>190</v>
      </c>
      <c r="L180" s="40"/>
      <c r="M180" s="187" t="s">
        <v>19</v>
      </c>
      <c r="N180" s="188" t="s">
        <v>43</v>
      </c>
      <c r="O180" s="65"/>
      <c r="P180" s="189">
        <f>O180*H180</f>
        <v>0</v>
      </c>
      <c r="Q180" s="189">
        <v>2.4000000000000001E-4</v>
      </c>
      <c r="R180" s="189">
        <f>Q180*H180</f>
        <v>3.1199999999999999E-3</v>
      </c>
      <c r="S180" s="189">
        <v>0</v>
      </c>
      <c r="T180" s="19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1" t="s">
        <v>177</v>
      </c>
      <c r="AT180" s="191" t="s">
        <v>173</v>
      </c>
      <c r="AU180" s="191" t="s">
        <v>82</v>
      </c>
      <c r="AY180" s="18" t="s">
        <v>171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80</v>
      </c>
      <c r="BK180" s="192">
        <f>ROUND(I180*H180,2)</f>
        <v>0</v>
      </c>
      <c r="BL180" s="18" t="s">
        <v>177</v>
      </c>
      <c r="BM180" s="191" t="s">
        <v>2016</v>
      </c>
    </row>
    <row r="181" spans="1:65" s="2" customFormat="1" ht="10.199999999999999">
      <c r="A181" s="35"/>
      <c r="B181" s="36"/>
      <c r="C181" s="37"/>
      <c r="D181" s="193" t="s">
        <v>192</v>
      </c>
      <c r="E181" s="37"/>
      <c r="F181" s="194" t="s">
        <v>2017</v>
      </c>
      <c r="G181" s="37"/>
      <c r="H181" s="37"/>
      <c r="I181" s="195"/>
      <c r="J181" s="37"/>
      <c r="K181" s="37"/>
      <c r="L181" s="40"/>
      <c r="M181" s="196"/>
      <c r="N181" s="19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192</v>
      </c>
      <c r="AU181" s="18" t="s">
        <v>82</v>
      </c>
    </row>
    <row r="182" spans="1:65" s="2" customFormat="1" ht="24.15" customHeight="1">
      <c r="A182" s="35"/>
      <c r="B182" s="36"/>
      <c r="C182" s="180" t="s">
        <v>399</v>
      </c>
      <c r="D182" s="180" t="s">
        <v>173</v>
      </c>
      <c r="E182" s="181" t="s">
        <v>2018</v>
      </c>
      <c r="F182" s="182" t="s">
        <v>2019</v>
      </c>
      <c r="G182" s="183" t="s">
        <v>185</v>
      </c>
      <c r="H182" s="184">
        <v>1</v>
      </c>
      <c r="I182" s="185"/>
      <c r="J182" s="186">
        <f>ROUND(I182*H182,2)</f>
        <v>0</v>
      </c>
      <c r="K182" s="182" t="s">
        <v>190</v>
      </c>
      <c r="L182" s="40"/>
      <c r="M182" s="187" t="s">
        <v>19</v>
      </c>
      <c r="N182" s="188" t="s">
        <v>43</v>
      </c>
      <c r="O182" s="65"/>
      <c r="P182" s="189">
        <f>O182*H182</f>
        <v>0</v>
      </c>
      <c r="Q182" s="189">
        <v>1.8E-3</v>
      </c>
      <c r="R182" s="189">
        <f>Q182*H182</f>
        <v>1.8E-3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177</v>
      </c>
      <c r="AT182" s="191" t="s">
        <v>173</v>
      </c>
      <c r="AU182" s="191" t="s">
        <v>82</v>
      </c>
      <c r="AY182" s="18" t="s">
        <v>171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80</v>
      </c>
      <c r="BK182" s="192">
        <f>ROUND(I182*H182,2)</f>
        <v>0</v>
      </c>
      <c r="BL182" s="18" t="s">
        <v>177</v>
      </c>
      <c r="BM182" s="191" t="s">
        <v>2020</v>
      </c>
    </row>
    <row r="183" spans="1:65" s="2" customFormat="1" ht="10.199999999999999">
      <c r="A183" s="35"/>
      <c r="B183" s="36"/>
      <c r="C183" s="37"/>
      <c r="D183" s="193" t="s">
        <v>192</v>
      </c>
      <c r="E183" s="37"/>
      <c r="F183" s="194" t="s">
        <v>2021</v>
      </c>
      <c r="G183" s="37"/>
      <c r="H183" s="37"/>
      <c r="I183" s="195"/>
      <c r="J183" s="37"/>
      <c r="K183" s="37"/>
      <c r="L183" s="40"/>
      <c r="M183" s="196"/>
      <c r="N183" s="19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192</v>
      </c>
      <c r="AU183" s="18" t="s">
        <v>82</v>
      </c>
    </row>
    <row r="184" spans="1:65" s="2" customFormat="1" ht="16.5" customHeight="1">
      <c r="A184" s="35"/>
      <c r="B184" s="36"/>
      <c r="C184" s="180" t="s">
        <v>405</v>
      </c>
      <c r="D184" s="180" t="s">
        <v>173</v>
      </c>
      <c r="E184" s="181" t="s">
        <v>2022</v>
      </c>
      <c r="F184" s="182" t="s">
        <v>2023</v>
      </c>
      <c r="G184" s="183" t="s">
        <v>185</v>
      </c>
      <c r="H184" s="184">
        <v>1</v>
      </c>
      <c r="I184" s="185"/>
      <c r="J184" s="186">
        <f>ROUND(I184*H184,2)</f>
        <v>0</v>
      </c>
      <c r="K184" s="182" t="s">
        <v>19</v>
      </c>
      <c r="L184" s="40"/>
      <c r="M184" s="187" t="s">
        <v>19</v>
      </c>
      <c r="N184" s="188" t="s">
        <v>43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177</v>
      </c>
      <c r="AT184" s="191" t="s">
        <v>173</v>
      </c>
      <c r="AU184" s="191" t="s">
        <v>82</v>
      </c>
      <c r="AY184" s="18" t="s">
        <v>171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80</v>
      </c>
      <c r="BK184" s="192">
        <f>ROUND(I184*H184,2)</f>
        <v>0</v>
      </c>
      <c r="BL184" s="18" t="s">
        <v>177</v>
      </c>
      <c r="BM184" s="191" t="s">
        <v>2024</v>
      </c>
    </row>
    <row r="185" spans="1:65" s="2" customFormat="1" ht="21.75" customHeight="1">
      <c r="A185" s="35"/>
      <c r="B185" s="36"/>
      <c r="C185" s="180" t="s">
        <v>411</v>
      </c>
      <c r="D185" s="180" t="s">
        <v>173</v>
      </c>
      <c r="E185" s="181" t="s">
        <v>2025</v>
      </c>
      <c r="F185" s="182" t="s">
        <v>2026</v>
      </c>
      <c r="G185" s="183" t="s">
        <v>185</v>
      </c>
      <c r="H185" s="184">
        <v>2</v>
      </c>
      <c r="I185" s="185"/>
      <c r="J185" s="186">
        <f>ROUND(I185*H185,2)</f>
        <v>0</v>
      </c>
      <c r="K185" s="182" t="s">
        <v>190</v>
      </c>
      <c r="L185" s="40"/>
      <c r="M185" s="187" t="s">
        <v>19</v>
      </c>
      <c r="N185" s="188" t="s">
        <v>43</v>
      </c>
      <c r="O185" s="65"/>
      <c r="P185" s="189">
        <f>O185*H185</f>
        <v>0</v>
      </c>
      <c r="Q185" s="189">
        <v>1.8E-3</v>
      </c>
      <c r="R185" s="189">
        <f>Q185*H185</f>
        <v>3.5999999999999999E-3</v>
      </c>
      <c r="S185" s="189">
        <v>0</v>
      </c>
      <c r="T185" s="19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1" t="s">
        <v>177</v>
      </c>
      <c r="AT185" s="191" t="s">
        <v>173</v>
      </c>
      <c r="AU185" s="191" t="s">
        <v>82</v>
      </c>
      <c r="AY185" s="18" t="s">
        <v>171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80</v>
      </c>
      <c r="BK185" s="192">
        <f>ROUND(I185*H185,2)</f>
        <v>0</v>
      </c>
      <c r="BL185" s="18" t="s">
        <v>177</v>
      </c>
      <c r="BM185" s="191" t="s">
        <v>2027</v>
      </c>
    </row>
    <row r="186" spans="1:65" s="2" customFormat="1" ht="10.199999999999999">
      <c r="A186" s="35"/>
      <c r="B186" s="36"/>
      <c r="C186" s="37"/>
      <c r="D186" s="193" t="s">
        <v>192</v>
      </c>
      <c r="E186" s="37"/>
      <c r="F186" s="194" t="s">
        <v>2028</v>
      </c>
      <c r="G186" s="37"/>
      <c r="H186" s="37"/>
      <c r="I186" s="195"/>
      <c r="J186" s="37"/>
      <c r="K186" s="37"/>
      <c r="L186" s="40"/>
      <c r="M186" s="196"/>
      <c r="N186" s="197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192</v>
      </c>
      <c r="AU186" s="18" t="s">
        <v>82</v>
      </c>
    </row>
    <row r="187" spans="1:65" s="2" customFormat="1" ht="16.5" customHeight="1">
      <c r="A187" s="35"/>
      <c r="B187" s="36"/>
      <c r="C187" s="180" t="s">
        <v>417</v>
      </c>
      <c r="D187" s="180" t="s">
        <v>173</v>
      </c>
      <c r="E187" s="181" t="s">
        <v>2029</v>
      </c>
      <c r="F187" s="182" t="s">
        <v>2030</v>
      </c>
      <c r="G187" s="183" t="s">
        <v>189</v>
      </c>
      <c r="H187" s="184">
        <v>4</v>
      </c>
      <c r="I187" s="185"/>
      <c r="J187" s="186">
        <f>ROUND(I187*H187,2)</f>
        <v>0</v>
      </c>
      <c r="K187" s="182" t="s">
        <v>19</v>
      </c>
      <c r="L187" s="40"/>
      <c r="M187" s="187" t="s">
        <v>19</v>
      </c>
      <c r="N187" s="188" t="s">
        <v>43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177</v>
      </c>
      <c r="AT187" s="191" t="s">
        <v>173</v>
      </c>
      <c r="AU187" s="191" t="s">
        <v>82</v>
      </c>
      <c r="AY187" s="18" t="s">
        <v>171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80</v>
      </c>
      <c r="BK187" s="192">
        <f>ROUND(I187*H187,2)</f>
        <v>0</v>
      </c>
      <c r="BL187" s="18" t="s">
        <v>177</v>
      </c>
      <c r="BM187" s="191" t="s">
        <v>2031</v>
      </c>
    </row>
    <row r="188" spans="1:65" s="2" customFormat="1" ht="16.5" customHeight="1">
      <c r="A188" s="35"/>
      <c r="B188" s="36"/>
      <c r="C188" s="180" t="s">
        <v>423</v>
      </c>
      <c r="D188" s="180" t="s">
        <v>173</v>
      </c>
      <c r="E188" s="181" t="s">
        <v>2032</v>
      </c>
      <c r="F188" s="182" t="s">
        <v>2033</v>
      </c>
      <c r="G188" s="183" t="s">
        <v>189</v>
      </c>
      <c r="H188" s="184">
        <v>1</v>
      </c>
      <c r="I188" s="185"/>
      <c r="J188" s="186">
        <f>ROUND(I188*H188,2)</f>
        <v>0</v>
      </c>
      <c r="K188" s="182" t="s">
        <v>19</v>
      </c>
      <c r="L188" s="40"/>
      <c r="M188" s="187" t="s">
        <v>19</v>
      </c>
      <c r="N188" s="188" t="s">
        <v>43</v>
      </c>
      <c r="O188" s="65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1" t="s">
        <v>177</v>
      </c>
      <c r="AT188" s="191" t="s">
        <v>173</v>
      </c>
      <c r="AU188" s="191" t="s">
        <v>82</v>
      </c>
      <c r="AY188" s="18" t="s">
        <v>171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80</v>
      </c>
      <c r="BK188" s="192">
        <f>ROUND(I188*H188,2)</f>
        <v>0</v>
      </c>
      <c r="BL188" s="18" t="s">
        <v>177</v>
      </c>
      <c r="BM188" s="191" t="s">
        <v>2034</v>
      </c>
    </row>
    <row r="189" spans="1:65" s="2" customFormat="1" ht="16.5" customHeight="1">
      <c r="A189" s="35"/>
      <c r="B189" s="36"/>
      <c r="C189" s="180" t="s">
        <v>427</v>
      </c>
      <c r="D189" s="180" t="s">
        <v>173</v>
      </c>
      <c r="E189" s="181" t="s">
        <v>2035</v>
      </c>
      <c r="F189" s="182" t="s">
        <v>2036</v>
      </c>
      <c r="G189" s="183" t="s">
        <v>189</v>
      </c>
      <c r="H189" s="184">
        <v>2</v>
      </c>
      <c r="I189" s="185"/>
      <c r="J189" s="186">
        <f>ROUND(I189*H189,2)</f>
        <v>0</v>
      </c>
      <c r="K189" s="182" t="s">
        <v>19</v>
      </c>
      <c r="L189" s="40"/>
      <c r="M189" s="187" t="s">
        <v>19</v>
      </c>
      <c r="N189" s="188" t="s">
        <v>43</v>
      </c>
      <c r="O189" s="65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1" t="s">
        <v>177</v>
      </c>
      <c r="AT189" s="191" t="s">
        <v>173</v>
      </c>
      <c r="AU189" s="191" t="s">
        <v>82</v>
      </c>
      <c r="AY189" s="18" t="s">
        <v>171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80</v>
      </c>
      <c r="BK189" s="192">
        <f>ROUND(I189*H189,2)</f>
        <v>0</v>
      </c>
      <c r="BL189" s="18" t="s">
        <v>177</v>
      </c>
      <c r="BM189" s="191" t="s">
        <v>2037</v>
      </c>
    </row>
    <row r="190" spans="1:65" s="2" customFormat="1" ht="24.15" customHeight="1">
      <c r="A190" s="35"/>
      <c r="B190" s="36"/>
      <c r="C190" s="180" t="s">
        <v>432</v>
      </c>
      <c r="D190" s="180" t="s">
        <v>173</v>
      </c>
      <c r="E190" s="181" t="s">
        <v>2038</v>
      </c>
      <c r="F190" s="182" t="s">
        <v>2039</v>
      </c>
      <c r="G190" s="183" t="s">
        <v>189</v>
      </c>
      <c r="H190" s="184">
        <v>2</v>
      </c>
      <c r="I190" s="185"/>
      <c r="J190" s="186">
        <f>ROUND(I190*H190,2)</f>
        <v>0</v>
      </c>
      <c r="K190" s="182" t="s">
        <v>190</v>
      </c>
      <c r="L190" s="40"/>
      <c r="M190" s="187" t="s">
        <v>19</v>
      </c>
      <c r="N190" s="188" t="s">
        <v>43</v>
      </c>
      <c r="O190" s="65"/>
      <c r="P190" s="189">
        <f>O190*H190</f>
        <v>0</v>
      </c>
      <c r="Q190" s="189">
        <v>2.4000000000000001E-4</v>
      </c>
      <c r="R190" s="189">
        <f>Q190*H190</f>
        <v>4.8000000000000001E-4</v>
      </c>
      <c r="S190" s="189">
        <v>0</v>
      </c>
      <c r="T190" s="19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1" t="s">
        <v>260</v>
      </c>
      <c r="AT190" s="191" t="s">
        <v>173</v>
      </c>
      <c r="AU190" s="191" t="s">
        <v>82</v>
      </c>
      <c r="AY190" s="18" t="s">
        <v>171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80</v>
      </c>
      <c r="BK190" s="192">
        <f>ROUND(I190*H190,2)</f>
        <v>0</v>
      </c>
      <c r="BL190" s="18" t="s">
        <v>260</v>
      </c>
      <c r="BM190" s="191" t="s">
        <v>2040</v>
      </c>
    </row>
    <row r="191" spans="1:65" s="2" customFormat="1" ht="10.199999999999999">
      <c r="A191" s="35"/>
      <c r="B191" s="36"/>
      <c r="C191" s="37"/>
      <c r="D191" s="193" t="s">
        <v>192</v>
      </c>
      <c r="E191" s="37"/>
      <c r="F191" s="194" t="s">
        <v>2041</v>
      </c>
      <c r="G191" s="37"/>
      <c r="H191" s="37"/>
      <c r="I191" s="195"/>
      <c r="J191" s="37"/>
      <c r="K191" s="37"/>
      <c r="L191" s="40"/>
      <c r="M191" s="196"/>
      <c r="N191" s="19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192</v>
      </c>
      <c r="AU191" s="18" t="s">
        <v>82</v>
      </c>
    </row>
    <row r="192" spans="1:65" s="2" customFormat="1" ht="33" customHeight="1">
      <c r="A192" s="35"/>
      <c r="B192" s="36"/>
      <c r="C192" s="180" t="s">
        <v>436</v>
      </c>
      <c r="D192" s="180" t="s">
        <v>173</v>
      </c>
      <c r="E192" s="181" t="s">
        <v>2042</v>
      </c>
      <c r="F192" s="182" t="s">
        <v>2043</v>
      </c>
      <c r="G192" s="183" t="s">
        <v>189</v>
      </c>
      <c r="H192" s="184">
        <v>1</v>
      </c>
      <c r="I192" s="185"/>
      <c r="J192" s="186">
        <f>ROUND(I192*H192,2)</f>
        <v>0</v>
      </c>
      <c r="K192" s="182" t="s">
        <v>190</v>
      </c>
      <c r="L192" s="40"/>
      <c r="M192" s="187" t="s">
        <v>19</v>
      </c>
      <c r="N192" s="188" t="s">
        <v>43</v>
      </c>
      <c r="O192" s="65"/>
      <c r="P192" s="189">
        <f>O192*H192</f>
        <v>0</v>
      </c>
      <c r="Q192" s="189">
        <v>4.6999999999999999E-4</v>
      </c>
      <c r="R192" s="189">
        <f>Q192*H192</f>
        <v>4.6999999999999999E-4</v>
      </c>
      <c r="S192" s="189">
        <v>0</v>
      </c>
      <c r="T192" s="19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1" t="s">
        <v>260</v>
      </c>
      <c r="AT192" s="191" t="s">
        <v>173</v>
      </c>
      <c r="AU192" s="191" t="s">
        <v>82</v>
      </c>
      <c r="AY192" s="18" t="s">
        <v>171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80</v>
      </c>
      <c r="BK192" s="192">
        <f>ROUND(I192*H192,2)</f>
        <v>0</v>
      </c>
      <c r="BL192" s="18" t="s">
        <v>260</v>
      </c>
      <c r="BM192" s="191" t="s">
        <v>2044</v>
      </c>
    </row>
    <row r="193" spans="1:65" s="2" customFormat="1" ht="10.199999999999999">
      <c r="A193" s="35"/>
      <c r="B193" s="36"/>
      <c r="C193" s="37"/>
      <c r="D193" s="193" t="s">
        <v>192</v>
      </c>
      <c r="E193" s="37"/>
      <c r="F193" s="194" t="s">
        <v>2045</v>
      </c>
      <c r="G193" s="37"/>
      <c r="H193" s="37"/>
      <c r="I193" s="195"/>
      <c r="J193" s="37"/>
      <c r="K193" s="37"/>
      <c r="L193" s="40"/>
      <c r="M193" s="196"/>
      <c r="N193" s="197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192</v>
      </c>
      <c r="AU193" s="18" t="s">
        <v>82</v>
      </c>
    </row>
    <row r="194" spans="1:65" s="2" customFormat="1" ht="24.15" customHeight="1">
      <c r="A194" s="35"/>
      <c r="B194" s="36"/>
      <c r="C194" s="180" t="s">
        <v>443</v>
      </c>
      <c r="D194" s="180" t="s">
        <v>173</v>
      </c>
      <c r="E194" s="181" t="s">
        <v>2046</v>
      </c>
      <c r="F194" s="182" t="s">
        <v>2047</v>
      </c>
      <c r="G194" s="183" t="s">
        <v>189</v>
      </c>
      <c r="H194" s="184">
        <v>1</v>
      </c>
      <c r="I194" s="185"/>
      <c r="J194" s="186">
        <f>ROUND(I194*H194,2)</f>
        <v>0</v>
      </c>
      <c r="K194" s="182" t="s">
        <v>190</v>
      </c>
      <c r="L194" s="40"/>
      <c r="M194" s="187" t="s">
        <v>19</v>
      </c>
      <c r="N194" s="188" t="s">
        <v>43</v>
      </c>
      <c r="O194" s="65"/>
      <c r="P194" s="189">
        <f>O194*H194</f>
        <v>0</v>
      </c>
      <c r="Q194" s="189">
        <v>2.7999999999999998E-4</v>
      </c>
      <c r="R194" s="189">
        <f>Q194*H194</f>
        <v>2.7999999999999998E-4</v>
      </c>
      <c r="S194" s="189">
        <v>0</v>
      </c>
      <c r="T194" s="19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1" t="s">
        <v>260</v>
      </c>
      <c r="AT194" s="191" t="s">
        <v>173</v>
      </c>
      <c r="AU194" s="191" t="s">
        <v>82</v>
      </c>
      <c r="AY194" s="18" t="s">
        <v>171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80</v>
      </c>
      <c r="BK194" s="192">
        <f>ROUND(I194*H194,2)</f>
        <v>0</v>
      </c>
      <c r="BL194" s="18" t="s">
        <v>260</v>
      </c>
      <c r="BM194" s="191" t="s">
        <v>2048</v>
      </c>
    </row>
    <row r="195" spans="1:65" s="2" customFormat="1" ht="10.199999999999999">
      <c r="A195" s="35"/>
      <c r="B195" s="36"/>
      <c r="C195" s="37"/>
      <c r="D195" s="193" t="s">
        <v>192</v>
      </c>
      <c r="E195" s="37"/>
      <c r="F195" s="194" t="s">
        <v>2049</v>
      </c>
      <c r="G195" s="37"/>
      <c r="H195" s="37"/>
      <c r="I195" s="195"/>
      <c r="J195" s="37"/>
      <c r="K195" s="37"/>
      <c r="L195" s="40"/>
      <c r="M195" s="196"/>
      <c r="N195" s="19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192</v>
      </c>
      <c r="AU195" s="18" t="s">
        <v>82</v>
      </c>
    </row>
    <row r="196" spans="1:65" s="2" customFormat="1" ht="49.05" customHeight="1">
      <c r="A196" s="35"/>
      <c r="B196" s="36"/>
      <c r="C196" s="180" t="s">
        <v>449</v>
      </c>
      <c r="D196" s="180" t="s">
        <v>173</v>
      </c>
      <c r="E196" s="181" t="s">
        <v>2050</v>
      </c>
      <c r="F196" s="182" t="s">
        <v>2051</v>
      </c>
      <c r="G196" s="183" t="s">
        <v>300</v>
      </c>
      <c r="H196" s="184">
        <v>8.3000000000000004E-2</v>
      </c>
      <c r="I196" s="185"/>
      <c r="J196" s="186">
        <f>ROUND(I196*H196,2)</f>
        <v>0</v>
      </c>
      <c r="K196" s="182" t="s">
        <v>190</v>
      </c>
      <c r="L196" s="40"/>
      <c r="M196" s="187" t="s">
        <v>19</v>
      </c>
      <c r="N196" s="188" t="s">
        <v>43</v>
      </c>
      <c r="O196" s="65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1" t="s">
        <v>260</v>
      </c>
      <c r="AT196" s="191" t="s">
        <v>173</v>
      </c>
      <c r="AU196" s="191" t="s">
        <v>82</v>
      </c>
      <c r="AY196" s="18" t="s">
        <v>171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80</v>
      </c>
      <c r="BK196" s="192">
        <f>ROUND(I196*H196,2)</f>
        <v>0</v>
      </c>
      <c r="BL196" s="18" t="s">
        <v>260</v>
      </c>
      <c r="BM196" s="191" t="s">
        <v>2052</v>
      </c>
    </row>
    <row r="197" spans="1:65" s="2" customFormat="1" ht="10.199999999999999">
      <c r="A197" s="35"/>
      <c r="B197" s="36"/>
      <c r="C197" s="37"/>
      <c r="D197" s="193" t="s">
        <v>192</v>
      </c>
      <c r="E197" s="37"/>
      <c r="F197" s="194" t="s">
        <v>2053</v>
      </c>
      <c r="G197" s="37"/>
      <c r="H197" s="37"/>
      <c r="I197" s="195"/>
      <c r="J197" s="37"/>
      <c r="K197" s="37"/>
      <c r="L197" s="40"/>
      <c r="M197" s="196"/>
      <c r="N197" s="19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192</v>
      </c>
      <c r="AU197" s="18" t="s">
        <v>82</v>
      </c>
    </row>
    <row r="198" spans="1:65" s="12" customFormat="1" ht="22.8" customHeight="1">
      <c r="B198" s="164"/>
      <c r="C198" s="165"/>
      <c r="D198" s="166" t="s">
        <v>71</v>
      </c>
      <c r="E198" s="178" t="s">
        <v>2054</v>
      </c>
      <c r="F198" s="178" t="s">
        <v>2055</v>
      </c>
      <c r="G198" s="165"/>
      <c r="H198" s="165"/>
      <c r="I198" s="168"/>
      <c r="J198" s="179">
        <f>BK198</f>
        <v>0</v>
      </c>
      <c r="K198" s="165"/>
      <c r="L198" s="170"/>
      <c r="M198" s="171"/>
      <c r="N198" s="172"/>
      <c r="O198" s="172"/>
      <c r="P198" s="173">
        <f>SUM(P199:P206)</f>
        <v>0</v>
      </c>
      <c r="Q198" s="172"/>
      <c r="R198" s="173">
        <f>SUM(R199:R206)</f>
        <v>7.2600000000000012E-2</v>
      </c>
      <c r="S198" s="172"/>
      <c r="T198" s="174">
        <f>SUM(T199:T206)</f>
        <v>0</v>
      </c>
      <c r="AR198" s="175" t="s">
        <v>82</v>
      </c>
      <c r="AT198" s="176" t="s">
        <v>71</v>
      </c>
      <c r="AU198" s="176" t="s">
        <v>80</v>
      </c>
      <c r="AY198" s="175" t="s">
        <v>171</v>
      </c>
      <c r="BK198" s="177">
        <f>SUM(BK199:BK206)</f>
        <v>0</v>
      </c>
    </row>
    <row r="199" spans="1:65" s="2" customFormat="1" ht="37.799999999999997" customHeight="1">
      <c r="A199" s="35"/>
      <c r="B199" s="36"/>
      <c r="C199" s="180" t="s">
        <v>455</v>
      </c>
      <c r="D199" s="180" t="s">
        <v>173</v>
      </c>
      <c r="E199" s="181" t="s">
        <v>2056</v>
      </c>
      <c r="F199" s="182" t="s">
        <v>2057</v>
      </c>
      <c r="G199" s="183" t="s">
        <v>185</v>
      </c>
      <c r="H199" s="184">
        <v>4</v>
      </c>
      <c r="I199" s="185"/>
      <c r="J199" s="186">
        <f>ROUND(I199*H199,2)</f>
        <v>0</v>
      </c>
      <c r="K199" s="182" t="s">
        <v>19</v>
      </c>
      <c r="L199" s="40"/>
      <c r="M199" s="187" t="s">
        <v>19</v>
      </c>
      <c r="N199" s="188" t="s">
        <v>43</v>
      </c>
      <c r="O199" s="65"/>
      <c r="P199" s="189">
        <f>O199*H199</f>
        <v>0</v>
      </c>
      <c r="Q199" s="189">
        <v>1.6650000000000002E-2</v>
      </c>
      <c r="R199" s="189">
        <f>Q199*H199</f>
        <v>6.6600000000000006E-2</v>
      </c>
      <c r="S199" s="189">
        <v>0</v>
      </c>
      <c r="T199" s="19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260</v>
      </c>
      <c r="AT199" s="191" t="s">
        <v>173</v>
      </c>
      <c r="AU199" s="191" t="s">
        <v>82</v>
      </c>
      <c r="AY199" s="18" t="s">
        <v>171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80</v>
      </c>
      <c r="BK199" s="192">
        <f>ROUND(I199*H199,2)</f>
        <v>0</v>
      </c>
      <c r="BL199" s="18" t="s">
        <v>260</v>
      </c>
      <c r="BM199" s="191" t="s">
        <v>2058</v>
      </c>
    </row>
    <row r="200" spans="1:65" s="2" customFormat="1" ht="24.15" customHeight="1">
      <c r="A200" s="35"/>
      <c r="B200" s="36"/>
      <c r="C200" s="180" t="s">
        <v>461</v>
      </c>
      <c r="D200" s="180" t="s">
        <v>173</v>
      </c>
      <c r="E200" s="181" t="s">
        <v>2059</v>
      </c>
      <c r="F200" s="182" t="s">
        <v>2060</v>
      </c>
      <c r="G200" s="183" t="s">
        <v>185</v>
      </c>
      <c r="H200" s="184">
        <v>4</v>
      </c>
      <c r="I200" s="185"/>
      <c r="J200" s="186">
        <f>ROUND(I200*H200,2)</f>
        <v>0</v>
      </c>
      <c r="K200" s="182" t="s">
        <v>190</v>
      </c>
      <c r="L200" s="40"/>
      <c r="M200" s="187" t="s">
        <v>19</v>
      </c>
      <c r="N200" s="188" t="s">
        <v>43</v>
      </c>
      <c r="O200" s="65"/>
      <c r="P200" s="189">
        <f>O200*H200</f>
        <v>0</v>
      </c>
      <c r="Q200" s="189">
        <v>5.0000000000000001E-4</v>
      </c>
      <c r="R200" s="189">
        <f>Q200*H200</f>
        <v>2E-3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260</v>
      </c>
      <c r="AT200" s="191" t="s">
        <v>173</v>
      </c>
      <c r="AU200" s="191" t="s">
        <v>82</v>
      </c>
      <c r="AY200" s="18" t="s">
        <v>171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80</v>
      </c>
      <c r="BK200" s="192">
        <f>ROUND(I200*H200,2)</f>
        <v>0</v>
      </c>
      <c r="BL200" s="18" t="s">
        <v>260</v>
      </c>
      <c r="BM200" s="191" t="s">
        <v>2061</v>
      </c>
    </row>
    <row r="201" spans="1:65" s="2" customFormat="1" ht="10.199999999999999">
      <c r="A201" s="35"/>
      <c r="B201" s="36"/>
      <c r="C201" s="37"/>
      <c r="D201" s="193" t="s">
        <v>192</v>
      </c>
      <c r="E201" s="37"/>
      <c r="F201" s="194" t="s">
        <v>2062</v>
      </c>
      <c r="G201" s="37"/>
      <c r="H201" s="37"/>
      <c r="I201" s="195"/>
      <c r="J201" s="37"/>
      <c r="K201" s="37"/>
      <c r="L201" s="40"/>
      <c r="M201" s="196"/>
      <c r="N201" s="197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192</v>
      </c>
      <c r="AU201" s="18" t="s">
        <v>82</v>
      </c>
    </row>
    <row r="202" spans="1:65" s="2" customFormat="1" ht="24.15" customHeight="1">
      <c r="A202" s="35"/>
      <c r="B202" s="36"/>
      <c r="C202" s="180" t="s">
        <v>466</v>
      </c>
      <c r="D202" s="180" t="s">
        <v>173</v>
      </c>
      <c r="E202" s="181" t="s">
        <v>2063</v>
      </c>
      <c r="F202" s="182" t="s">
        <v>2064</v>
      </c>
      <c r="G202" s="183" t="s">
        <v>185</v>
      </c>
      <c r="H202" s="184">
        <v>4</v>
      </c>
      <c r="I202" s="185"/>
      <c r="J202" s="186">
        <f>ROUND(I202*H202,2)</f>
        <v>0</v>
      </c>
      <c r="K202" s="182" t="s">
        <v>190</v>
      </c>
      <c r="L202" s="40"/>
      <c r="M202" s="187" t="s">
        <v>19</v>
      </c>
      <c r="N202" s="188" t="s">
        <v>43</v>
      </c>
      <c r="O202" s="65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1" t="s">
        <v>260</v>
      </c>
      <c r="AT202" s="191" t="s">
        <v>173</v>
      </c>
      <c r="AU202" s="191" t="s">
        <v>82</v>
      </c>
      <c r="AY202" s="18" t="s">
        <v>171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80</v>
      </c>
      <c r="BK202" s="192">
        <f>ROUND(I202*H202,2)</f>
        <v>0</v>
      </c>
      <c r="BL202" s="18" t="s">
        <v>260</v>
      </c>
      <c r="BM202" s="191" t="s">
        <v>2065</v>
      </c>
    </row>
    <row r="203" spans="1:65" s="2" customFormat="1" ht="10.199999999999999">
      <c r="A203" s="35"/>
      <c r="B203" s="36"/>
      <c r="C203" s="37"/>
      <c r="D203" s="193" t="s">
        <v>192</v>
      </c>
      <c r="E203" s="37"/>
      <c r="F203" s="194" t="s">
        <v>2066</v>
      </c>
      <c r="G203" s="37"/>
      <c r="H203" s="37"/>
      <c r="I203" s="195"/>
      <c r="J203" s="37"/>
      <c r="K203" s="37"/>
      <c r="L203" s="40"/>
      <c r="M203" s="196"/>
      <c r="N203" s="19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192</v>
      </c>
      <c r="AU203" s="18" t="s">
        <v>82</v>
      </c>
    </row>
    <row r="204" spans="1:65" s="2" customFormat="1" ht="24.15" customHeight="1">
      <c r="A204" s="35"/>
      <c r="B204" s="36"/>
      <c r="C204" s="232" t="s">
        <v>471</v>
      </c>
      <c r="D204" s="232" t="s">
        <v>315</v>
      </c>
      <c r="E204" s="233" t="s">
        <v>2067</v>
      </c>
      <c r="F204" s="234" t="s">
        <v>2068</v>
      </c>
      <c r="G204" s="235" t="s">
        <v>189</v>
      </c>
      <c r="H204" s="236">
        <v>4</v>
      </c>
      <c r="I204" s="237"/>
      <c r="J204" s="238">
        <f>ROUND(I204*H204,2)</f>
        <v>0</v>
      </c>
      <c r="K204" s="234" t="s">
        <v>190</v>
      </c>
      <c r="L204" s="239"/>
      <c r="M204" s="240" t="s">
        <v>19</v>
      </c>
      <c r="N204" s="241" t="s">
        <v>43</v>
      </c>
      <c r="O204" s="65"/>
      <c r="P204" s="189">
        <f>O204*H204</f>
        <v>0</v>
      </c>
      <c r="Q204" s="189">
        <v>1E-3</v>
      </c>
      <c r="R204" s="189">
        <f>Q204*H204</f>
        <v>4.0000000000000001E-3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362</v>
      </c>
      <c r="AT204" s="191" t="s">
        <v>315</v>
      </c>
      <c r="AU204" s="191" t="s">
        <v>82</v>
      </c>
      <c r="AY204" s="18" t="s">
        <v>171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80</v>
      </c>
      <c r="BK204" s="192">
        <f>ROUND(I204*H204,2)</f>
        <v>0</v>
      </c>
      <c r="BL204" s="18" t="s">
        <v>260</v>
      </c>
      <c r="BM204" s="191" t="s">
        <v>2069</v>
      </c>
    </row>
    <row r="205" spans="1:65" s="2" customFormat="1" ht="49.05" customHeight="1">
      <c r="A205" s="35"/>
      <c r="B205" s="36"/>
      <c r="C205" s="180" t="s">
        <v>476</v>
      </c>
      <c r="D205" s="180" t="s">
        <v>173</v>
      </c>
      <c r="E205" s="181" t="s">
        <v>2070</v>
      </c>
      <c r="F205" s="182" t="s">
        <v>2071</v>
      </c>
      <c r="G205" s="183" t="s">
        <v>300</v>
      </c>
      <c r="H205" s="184">
        <v>7.2999999999999995E-2</v>
      </c>
      <c r="I205" s="185"/>
      <c r="J205" s="186">
        <f>ROUND(I205*H205,2)</f>
        <v>0</v>
      </c>
      <c r="K205" s="182" t="s">
        <v>190</v>
      </c>
      <c r="L205" s="40"/>
      <c r="M205" s="187" t="s">
        <v>19</v>
      </c>
      <c r="N205" s="188" t="s">
        <v>43</v>
      </c>
      <c r="O205" s="65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1" t="s">
        <v>260</v>
      </c>
      <c r="AT205" s="191" t="s">
        <v>173</v>
      </c>
      <c r="AU205" s="191" t="s">
        <v>82</v>
      </c>
      <c r="AY205" s="18" t="s">
        <v>171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80</v>
      </c>
      <c r="BK205" s="192">
        <f>ROUND(I205*H205,2)</f>
        <v>0</v>
      </c>
      <c r="BL205" s="18" t="s">
        <v>260</v>
      </c>
      <c r="BM205" s="191" t="s">
        <v>2072</v>
      </c>
    </row>
    <row r="206" spans="1:65" s="2" customFormat="1" ht="10.199999999999999">
      <c r="A206" s="35"/>
      <c r="B206" s="36"/>
      <c r="C206" s="37"/>
      <c r="D206" s="193" t="s">
        <v>192</v>
      </c>
      <c r="E206" s="37"/>
      <c r="F206" s="194" t="s">
        <v>2073</v>
      </c>
      <c r="G206" s="37"/>
      <c r="H206" s="37"/>
      <c r="I206" s="195"/>
      <c r="J206" s="37"/>
      <c r="K206" s="37"/>
      <c r="L206" s="40"/>
      <c r="M206" s="196"/>
      <c r="N206" s="197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192</v>
      </c>
      <c r="AU206" s="18" t="s">
        <v>82</v>
      </c>
    </row>
    <row r="207" spans="1:65" s="12" customFormat="1" ht="22.8" customHeight="1">
      <c r="B207" s="164"/>
      <c r="C207" s="165"/>
      <c r="D207" s="166" t="s">
        <v>71</v>
      </c>
      <c r="E207" s="178" t="s">
        <v>2074</v>
      </c>
      <c r="F207" s="178" t="s">
        <v>2075</v>
      </c>
      <c r="G207" s="165"/>
      <c r="H207" s="165"/>
      <c r="I207" s="168"/>
      <c r="J207" s="179">
        <f>BK207</f>
        <v>0</v>
      </c>
      <c r="K207" s="165"/>
      <c r="L207" s="170"/>
      <c r="M207" s="171"/>
      <c r="N207" s="172"/>
      <c r="O207" s="172"/>
      <c r="P207" s="173">
        <f>P208</f>
        <v>0</v>
      </c>
      <c r="Q207" s="172"/>
      <c r="R207" s="173">
        <f>R208</f>
        <v>3.79E-3</v>
      </c>
      <c r="S207" s="172"/>
      <c r="T207" s="174">
        <f>T208</f>
        <v>0</v>
      </c>
      <c r="AR207" s="175" t="s">
        <v>82</v>
      </c>
      <c r="AT207" s="176" t="s">
        <v>71</v>
      </c>
      <c r="AU207" s="176" t="s">
        <v>80</v>
      </c>
      <c r="AY207" s="175" t="s">
        <v>171</v>
      </c>
      <c r="BK207" s="177">
        <f>BK208</f>
        <v>0</v>
      </c>
    </row>
    <row r="208" spans="1:65" s="2" customFormat="1" ht="16.5" customHeight="1">
      <c r="A208" s="35"/>
      <c r="B208" s="36"/>
      <c r="C208" s="180" t="s">
        <v>482</v>
      </c>
      <c r="D208" s="180" t="s">
        <v>173</v>
      </c>
      <c r="E208" s="181" t="s">
        <v>2076</v>
      </c>
      <c r="F208" s="182" t="s">
        <v>2077</v>
      </c>
      <c r="G208" s="183" t="s">
        <v>189</v>
      </c>
      <c r="H208" s="184">
        <v>1</v>
      </c>
      <c r="I208" s="185"/>
      <c r="J208" s="186">
        <f>ROUND(I208*H208,2)</f>
        <v>0</v>
      </c>
      <c r="K208" s="182" t="s">
        <v>19</v>
      </c>
      <c r="L208" s="40"/>
      <c r="M208" s="187" t="s">
        <v>19</v>
      </c>
      <c r="N208" s="188" t="s">
        <v>43</v>
      </c>
      <c r="O208" s="65"/>
      <c r="P208" s="189">
        <f>O208*H208</f>
        <v>0</v>
      </c>
      <c r="Q208" s="189">
        <v>3.79E-3</v>
      </c>
      <c r="R208" s="189">
        <f>Q208*H208</f>
        <v>3.79E-3</v>
      </c>
      <c r="S208" s="189">
        <v>0</v>
      </c>
      <c r="T208" s="19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1" t="s">
        <v>177</v>
      </c>
      <c r="AT208" s="191" t="s">
        <v>173</v>
      </c>
      <c r="AU208" s="191" t="s">
        <v>82</v>
      </c>
      <c r="AY208" s="18" t="s">
        <v>171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80</v>
      </c>
      <c r="BK208" s="192">
        <f>ROUND(I208*H208,2)</f>
        <v>0</v>
      </c>
      <c r="BL208" s="18" t="s">
        <v>177</v>
      </c>
      <c r="BM208" s="191" t="s">
        <v>2078</v>
      </c>
    </row>
    <row r="209" spans="1:65" s="12" customFormat="1" ht="22.8" customHeight="1">
      <c r="B209" s="164"/>
      <c r="C209" s="165"/>
      <c r="D209" s="166" t="s">
        <v>71</v>
      </c>
      <c r="E209" s="178" t="s">
        <v>2079</v>
      </c>
      <c r="F209" s="178" t="s">
        <v>2080</v>
      </c>
      <c r="G209" s="165"/>
      <c r="H209" s="165"/>
      <c r="I209" s="168"/>
      <c r="J209" s="179">
        <f>BK209</f>
        <v>0</v>
      </c>
      <c r="K209" s="165"/>
      <c r="L209" s="170"/>
      <c r="M209" s="171"/>
      <c r="N209" s="172"/>
      <c r="O209" s="172"/>
      <c r="P209" s="173">
        <f>SUM(P210:P211)</f>
        <v>0</v>
      </c>
      <c r="Q209" s="172"/>
      <c r="R209" s="173">
        <f>SUM(R210:R211)</f>
        <v>0</v>
      </c>
      <c r="S209" s="172"/>
      <c r="T209" s="174">
        <f>SUM(T210:T211)</f>
        <v>0</v>
      </c>
      <c r="AR209" s="175" t="s">
        <v>82</v>
      </c>
      <c r="AT209" s="176" t="s">
        <v>71</v>
      </c>
      <c r="AU209" s="176" t="s">
        <v>80</v>
      </c>
      <c r="AY209" s="175" t="s">
        <v>171</v>
      </c>
      <c r="BK209" s="177">
        <f>SUM(BK210:BK211)</f>
        <v>0</v>
      </c>
    </row>
    <row r="210" spans="1:65" s="2" customFormat="1" ht="16.5" customHeight="1">
      <c r="A210" s="35"/>
      <c r="B210" s="36"/>
      <c r="C210" s="180" t="s">
        <v>489</v>
      </c>
      <c r="D210" s="180" t="s">
        <v>173</v>
      </c>
      <c r="E210" s="181" t="s">
        <v>2081</v>
      </c>
      <c r="F210" s="182" t="s">
        <v>2082</v>
      </c>
      <c r="G210" s="183" t="s">
        <v>2083</v>
      </c>
      <c r="H210" s="184">
        <v>1</v>
      </c>
      <c r="I210" s="185"/>
      <c r="J210" s="186">
        <f>ROUND(I210*H210,2)</f>
        <v>0</v>
      </c>
      <c r="K210" s="182" t="s">
        <v>19</v>
      </c>
      <c r="L210" s="40"/>
      <c r="M210" s="187" t="s">
        <v>19</v>
      </c>
      <c r="N210" s="188" t="s">
        <v>43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177</v>
      </c>
      <c r="AT210" s="191" t="s">
        <v>173</v>
      </c>
      <c r="AU210" s="191" t="s">
        <v>82</v>
      </c>
      <c r="AY210" s="18" t="s">
        <v>171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80</v>
      </c>
      <c r="BK210" s="192">
        <f>ROUND(I210*H210,2)</f>
        <v>0</v>
      </c>
      <c r="BL210" s="18" t="s">
        <v>177</v>
      </c>
      <c r="BM210" s="191" t="s">
        <v>2084</v>
      </c>
    </row>
    <row r="211" spans="1:65" s="2" customFormat="1" ht="21.75" customHeight="1">
      <c r="A211" s="35"/>
      <c r="B211" s="36"/>
      <c r="C211" s="180" t="s">
        <v>495</v>
      </c>
      <c r="D211" s="180" t="s">
        <v>173</v>
      </c>
      <c r="E211" s="181" t="s">
        <v>2085</v>
      </c>
      <c r="F211" s="182" t="s">
        <v>2086</v>
      </c>
      <c r="G211" s="183" t="s">
        <v>2087</v>
      </c>
      <c r="H211" s="184">
        <v>24</v>
      </c>
      <c r="I211" s="185"/>
      <c r="J211" s="186">
        <f>ROUND(I211*H211,2)</f>
        <v>0</v>
      </c>
      <c r="K211" s="182" t="s">
        <v>19</v>
      </c>
      <c r="L211" s="40"/>
      <c r="M211" s="257" t="s">
        <v>19</v>
      </c>
      <c r="N211" s="258" t="s">
        <v>43</v>
      </c>
      <c r="O211" s="259"/>
      <c r="P211" s="260">
        <f>O211*H211</f>
        <v>0</v>
      </c>
      <c r="Q211" s="260">
        <v>0</v>
      </c>
      <c r="R211" s="260">
        <f>Q211*H211</f>
        <v>0</v>
      </c>
      <c r="S211" s="260">
        <v>0</v>
      </c>
      <c r="T211" s="26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1" t="s">
        <v>177</v>
      </c>
      <c r="AT211" s="191" t="s">
        <v>173</v>
      </c>
      <c r="AU211" s="191" t="s">
        <v>82</v>
      </c>
      <c r="AY211" s="18" t="s">
        <v>171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80</v>
      </c>
      <c r="BK211" s="192">
        <f>ROUND(I211*H211,2)</f>
        <v>0</v>
      </c>
      <c r="BL211" s="18" t="s">
        <v>177</v>
      </c>
      <c r="BM211" s="191" t="s">
        <v>2088</v>
      </c>
    </row>
    <row r="212" spans="1:65" s="2" customFormat="1" ht="6.9" customHeight="1">
      <c r="A212" s="35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0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algorithmName="SHA-512" hashValue="GV+PuBCmQwz1b4NHBOMmose8hu5wDZB2on+PmfnLzS4bscqrnMoLPbQyXd3SvFeS4gi+0VEGN/4TXpx/b1o20A==" saltValue="WfAQUj4LJKqlMD+vXXffSeYQuhxRVfJb/Wpexh/rK0L+SYgrWdluuW4Ru1DPQVsLSoW2boSL5nkxvGx+pxqnhA==" spinCount="100000" sheet="1" objects="1" scenarios="1" formatColumns="0" formatRows="0" autoFilter="0"/>
  <autoFilter ref="C92:K211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0" r:id="rId2"/>
    <hyperlink ref="F103" r:id="rId3"/>
    <hyperlink ref="F106" r:id="rId4"/>
    <hyperlink ref="F109" r:id="rId5"/>
    <hyperlink ref="F112" r:id="rId6"/>
    <hyperlink ref="F114" r:id="rId7"/>
    <hyperlink ref="F116" r:id="rId8"/>
    <hyperlink ref="F118" r:id="rId9"/>
    <hyperlink ref="F120" r:id="rId10"/>
    <hyperlink ref="F123" r:id="rId11"/>
    <hyperlink ref="F126" r:id="rId12"/>
    <hyperlink ref="F129" r:id="rId13"/>
    <hyperlink ref="F133" r:id="rId14"/>
    <hyperlink ref="F136" r:id="rId15"/>
    <hyperlink ref="F139" r:id="rId16"/>
    <hyperlink ref="F142" r:id="rId17"/>
    <hyperlink ref="F144" r:id="rId18"/>
    <hyperlink ref="F146" r:id="rId19"/>
    <hyperlink ref="F148" r:id="rId20"/>
    <hyperlink ref="F150" r:id="rId21"/>
    <hyperlink ref="F152" r:id="rId22"/>
    <hyperlink ref="F155" r:id="rId23"/>
    <hyperlink ref="F157" r:id="rId24"/>
    <hyperlink ref="F159" r:id="rId25"/>
    <hyperlink ref="F162" r:id="rId26"/>
    <hyperlink ref="F165" r:id="rId27"/>
    <hyperlink ref="F168" r:id="rId28"/>
    <hyperlink ref="F170" r:id="rId29"/>
    <hyperlink ref="F172" r:id="rId30"/>
    <hyperlink ref="F174" r:id="rId31"/>
    <hyperlink ref="F177" r:id="rId32"/>
    <hyperlink ref="F179" r:id="rId33"/>
    <hyperlink ref="F181" r:id="rId34"/>
    <hyperlink ref="F183" r:id="rId35"/>
    <hyperlink ref="F186" r:id="rId36"/>
    <hyperlink ref="F191" r:id="rId37"/>
    <hyperlink ref="F193" r:id="rId38"/>
    <hyperlink ref="F195" r:id="rId39"/>
    <hyperlink ref="F197" r:id="rId40"/>
    <hyperlink ref="F201" r:id="rId41"/>
    <hyperlink ref="F203" r:id="rId42"/>
    <hyperlink ref="F206" r:id="rId43"/>
  </hyperlinks>
  <pageMargins left="0.39374999999999999" right="0.39374999999999999" top="0.39374999999999999" bottom="0.39374999999999999" header="0" footer="0"/>
  <pageSetup paperSize="9" scale="76" fitToHeight="100" orientation="portrait" blackAndWhite="1" r:id="rId44"/>
  <headerFooter>
    <oddFooter>&amp;CStrana &amp;P z &amp;N</oddFooter>
  </headerFooter>
  <drawing r:id="rId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opLeftCell="A20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92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1" customFormat="1" ht="12" hidden="1" customHeight="1">
      <c r="B8" s="21"/>
      <c r="D8" s="114" t="s">
        <v>127</v>
      </c>
      <c r="L8" s="21"/>
    </row>
    <row r="9" spans="1:46" s="2" customFormat="1" ht="16.5" hidden="1" customHeight="1">
      <c r="A9" s="35"/>
      <c r="B9" s="40"/>
      <c r="C9" s="35"/>
      <c r="D9" s="35"/>
      <c r="E9" s="323" t="s">
        <v>1847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hidden="1" customHeight="1">
      <c r="A10" s="35"/>
      <c r="B10" s="40"/>
      <c r="C10" s="35"/>
      <c r="D10" s="114" t="s">
        <v>1848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hidden="1" customHeight="1">
      <c r="A11" s="35"/>
      <c r="B11" s="40"/>
      <c r="C11" s="35"/>
      <c r="D11" s="35"/>
      <c r="E11" s="325" t="s">
        <v>2089</v>
      </c>
      <c r="F11" s="326"/>
      <c r="G11" s="326"/>
      <c r="H11" s="326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 hidden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hidden="1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17. 7. 2024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hidden="1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hidden="1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19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hidden="1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4" t="s">
        <v>28</v>
      </c>
      <c r="J17" s="104" t="s">
        <v>19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hidden="1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hidden="1" customHeight="1">
      <c r="A19" s="35"/>
      <c r="B19" s="40"/>
      <c r="C19" s="35"/>
      <c r="D19" s="114" t="s">
        <v>29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hidden="1" customHeight="1">
      <c r="A20" s="35"/>
      <c r="B20" s="40"/>
      <c r="C20" s="35"/>
      <c r="D20" s="35"/>
      <c r="E20" s="327" t="str">
        <f>'Rekapitulace stavby'!E14</f>
        <v>Vyplň údaj</v>
      </c>
      <c r="F20" s="328"/>
      <c r="G20" s="328"/>
      <c r="H20" s="328"/>
      <c r="I20" s="114" t="s">
        <v>28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hidden="1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hidden="1" customHeight="1">
      <c r="A22" s="35"/>
      <c r="B22" s="40"/>
      <c r="C22" s="35"/>
      <c r="D22" s="114" t="s">
        <v>31</v>
      </c>
      <c r="E22" s="35"/>
      <c r="F22" s="35"/>
      <c r="G22" s="35"/>
      <c r="H22" s="35"/>
      <c r="I22" s="114" t="s">
        <v>26</v>
      </c>
      <c r="J22" s="104" t="s">
        <v>19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hidden="1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4" t="s">
        <v>28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hidden="1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hidden="1" customHeight="1">
      <c r="A25" s="35"/>
      <c r="B25" s="40"/>
      <c r="C25" s="35"/>
      <c r="D25" s="114" t="s">
        <v>34</v>
      </c>
      <c r="E25" s="35"/>
      <c r="F25" s="35"/>
      <c r="G25" s="35"/>
      <c r="H25" s="35"/>
      <c r="I25" s="114" t="s">
        <v>26</v>
      </c>
      <c r="J25" s="104" t="str">
        <f>IF('Rekapitulace stavby'!AN19="","",'Rekapitulace stavby'!AN19)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hidden="1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4" t="s">
        <v>28</v>
      </c>
      <c r="J26" s="104" t="str">
        <f>IF('Rekapitulace stavby'!AN20="","",'Rekapitulace stavby'!AN20)</f>
        <v/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hidden="1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hidden="1" customHeight="1">
      <c r="A28" s="35"/>
      <c r="B28" s="40"/>
      <c r="C28" s="35"/>
      <c r="D28" s="114" t="s">
        <v>36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hidden="1" customHeight="1">
      <c r="A29" s="117"/>
      <c r="B29" s="118"/>
      <c r="C29" s="117"/>
      <c r="D29" s="117"/>
      <c r="E29" s="329" t="s">
        <v>19</v>
      </c>
      <c r="F29" s="329"/>
      <c r="G29" s="329"/>
      <c r="H29" s="329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" hidden="1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hidden="1" customHeight="1">
      <c r="A32" s="35"/>
      <c r="B32" s="40"/>
      <c r="C32" s="35"/>
      <c r="D32" s="121" t="s">
        <v>38</v>
      </c>
      <c r="E32" s="35"/>
      <c r="F32" s="35"/>
      <c r="G32" s="35"/>
      <c r="H32" s="35"/>
      <c r="I32" s="35"/>
      <c r="J32" s="122">
        <f>ROUND(J97,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hidden="1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35"/>
      <c r="F34" s="123" t="s">
        <v>40</v>
      </c>
      <c r="G34" s="35"/>
      <c r="H34" s="35"/>
      <c r="I34" s="123" t="s">
        <v>39</v>
      </c>
      <c r="J34" s="123" t="s">
        <v>41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124" t="s">
        <v>42</v>
      </c>
      <c r="E35" s="114" t="s">
        <v>43</v>
      </c>
      <c r="F35" s="125">
        <f>ROUND((SUM(BE97:BE220)),  2)</f>
        <v>0</v>
      </c>
      <c r="G35" s="35"/>
      <c r="H35" s="35"/>
      <c r="I35" s="126">
        <v>0.21</v>
      </c>
      <c r="J35" s="125">
        <f>ROUND(((SUM(BE97:BE220))*I35),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44</v>
      </c>
      <c r="F36" s="125">
        <f>ROUND((SUM(BF97:BF220)),  2)</f>
        <v>0</v>
      </c>
      <c r="G36" s="35"/>
      <c r="H36" s="35"/>
      <c r="I36" s="126">
        <v>0.12</v>
      </c>
      <c r="J36" s="125">
        <f>ROUND(((SUM(BF97:BF220))*I36),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45</v>
      </c>
      <c r="F37" s="125">
        <f>ROUND((SUM(BG97:BG220)),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4" t="s">
        <v>46</v>
      </c>
      <c r="F38" s="125">
        <f>ROUND((SUM(BH97:BH220)),  2)</f>
        <v>0</v>
      </c>
      <c r="G38" s="35"/>
      <c r="H38" s="35"/>
      <c r="I38" s="126">
        <v>0.12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4" t="s">
        <v>47</v>
      </c>
      <c r="F39" s="125">
        <f>ROUND((SUM(BI97:BI220)),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hidden="1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hidden="1" customHeight="1">
      <c r="A41" s="35"/>
      <c r="B41" s="40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hidden="1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ht="10.199999999999999" hidden="1"/>
    <row r="44" spans="1:31" ht="10.199999999999999" hidden="1"/>
    <row r="45" spans="1:31" ht="10.199999999999999" hidden="1"/>
    <row r="46" spans="1:31" s="2" customFormat="1" ht="6.9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129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0" t="str">
        <f>E7</f>
        <v>Společenský objekt na hřišti ve Veselí</v>
      </c>
      <c r="F50" s="331"/>
      <c r="G50" s="331"/>
      <c r="H50" s="331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30" t="s">
        <v>1847</v>
      </c>
      <c r="F52" s="332"/>
      <c r="G52" s="332"/>
      <c r="H52" s="332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1848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84" t="str">
        <f>E11</f>
        <v>01.3 - Elektroinstalace</v>
      </c>
      <c r="F54" s="332"/>
      <c r="G54" s="332"/>
      <c r="H54" s="332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Veselí u Oder</v>
      </c>
      <c r="G56" s="37"/>
      <c r="H56" s="37"/>
      <c r="I56" s="30" t="s">
        <v>23</v>
      </c>
      <c r="J56" s="60" t="str">
        <f>IF(J14="","",J14)</f>
        <v>17. 7. 2024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40.049999999999997" customHeight="1">
      <c r="A58" s="35"/>
      <c r="B58" s="36"/>
      <c r="C58" s="30" t="s">
        <v>25</v>
      </c>
      <c r="D58" s="37"/>
      <c r="E58" s="37"/>
      <c r="F58" s="28" t="str">
        <f>E17</f>
        <v>Město Odry</v>
      </c>
      <c r="G58" s="37"/>
      <c r="H58" s="37"/>
      <c r="I58" s="30" t="s">
        <v>31</v>
      </c>
      <c r="J58" s="33" t="str">
        <f>E23</f>
        <v>PRINEX GROUP s.r.o., Masarykovo nám. 11/46, Odry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130</v>
      </c>
      <c r="D61" s="139"/>
      <c r="E61" s="139"/>
      <c r="F61" s="139"/>
      <c r="G61" s="139"/>
      <c r="H61" s="139"/>
      <c r="I61" s="139"/>
      <c r="J61" s="140" t="s">
        <v>131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1" t="s">
        <v>70</v>
      </c>
      <c r="D63" s="37"/>
      <c r="E63" s="37"/>
      <c r="F63" s="37"/>
      <c r="G63" s="37"/>
      <c r="H63" s="37"/>
      <c r="I63" s="37"/>
      <c r="J63" s="78">
        <f>J97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132</v>
      </c>
    </row>
    <row r="64" spans="1:47" s="9" customFormat="1" ht="24.9" customHeight="1">
      <c r="B64" s="142"/>
      <c r="C64" s="143"/>
      <c r="D64" s="144" t="s">
        <v>133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95" customHeight="1">
      <c r="B65" s="148"/>
      <c r="C65" s="98"/>
      <c r="D65" s="149" t="s">
        <v>141</v>
      </c>
      <c r="E65" s="150"/>
      <c r="F65" s="150"/>
      <c r="G65" s="150"/>
      <c r="H65" s="150"/>
      <c r="I65" s="150"/>
      <c r="J65" s="151">
        <f>J99</f>
        <v>0</v>
      </c>
      <c r="K65" s="98"/>
      <c r="L65" s="152"/>
    </row>
    <row r="66" spans="1:31" s="9" customFormat="1" ht="24.9" customHeight="1">
      <c r="B66" s="142"/>
      <c r="C66" s="143"/>
      <c r="D66" s="144" t="s">
        <v>143</v>
      </c>
      <c r="E66" s="145"/>
      <c r="F66" s="145"/>
      <c r="G66" s="145"/>
      <c r="H66" s="145"/>
      <c r="I66" s="145"/>
      <c r="J66" s="146">
        <f>J107</f>
        <v>0</v>
      </c>
      <c r="K66" s="143"/>
      <c r="L66" s="147"/>
    </row>
    <row r="67" spans="1:31" s="10" customFormat="1" ht="19.95" customHeight="1">
      <c r="B67" s="148"/>
      <c r="C67" s="98"/>
      <c r="D67" s="149" t="s">
        <v>2090</v>
      </c>
      <c r="E67" s="150"/>
      <c r="F67" s="150"/>
      <c r="G67" s="150"/>
      <c r="H67" s="150"/>
      <c r="I67" s="150"/>
      <c r="J67" s="151">
        <f>J108</f>
        <v>0</v>
      </c>
      <c r="K67" s="98"/>
      <c r="L67" s="152"/>
    </row>
    <row r="68" spans="1:31" s="10" customFormat="1" ht="19.95" customHeight="1">
      <c r="B68" s="148"/>
      <c r="C68" s="98"/>
      <c r="D68" s="149" t="s">
        <v>2091</v>
      </c>
      <c r="E68" s="150"/>
      <c r="F68" s="150"/>
      <c r="G68" s="150"/>
      <c r="H68" s="150"/>
      <c r="I68" s="150"/>
      <c r="J68" s="151">
        <f>J173</f>
        <v>0</v>
      </c>
      <c r="K68" s="98"/>
      <c r="L68" s="152"/>
    </row>
    <row r="69" spans="1:31" s="9" customFormat="1" ht="24.9" customHeight="1">
      <c r="B69" s="142"/>
      <c r="C69" s="143"/>
      <c r="D69" s="144" t="s">
        <v>2092</v>
      </c>
      <c r="E69" s="145"/>
      <c r="F69" s="145"/>
      <c r="G69" s="145"/>
      <c r="H69" s="145"/>
      <c r="I69" s="145"/>
      <c r="J69" s="146">
        <f>J195</f>
        <v>0</v>
      </c>
      <c r="K69" s="143"/>
      <c r="L69" s="147"/>
    </row>
    <row r="70" spans="1:31" s="10" customFormat="1" ht="19.95" customHeight="1">
      <c r="B70" s="148"/>
      <c r="C70" s="98"/>
      <c r="D70" s="149" t="s">
        <v>2093</v>
      </c>
      <c r="E70" s="150"/>
      <c r="F70" s="150"/>
      <c r="G70" s="150"/>
      <c r="H70" s="150"/>
      <c r="I70" s="150"/>
      <c r="J70" s="151">
        <f>J196</f>
        <v>0</v>
      </c>
      <c r="K70" s="98"/>
      <c r="L70" s="152"/>
    </row>
    <row r="71" spans="1:31" s="9" customFormat="1" ht="24.9" customHeight="1">
      <c r="B71" s="142"/>
      <c r="C71" s="143"/>
      <c r="D71" s="144" t="s">
        <v>2094</v>
      </c>
      <c r="E71" s="145"/>
      <c r="F71" s="145"/>
      <c r="G71" s="145"/>
      <c r="H71" s="145"/>
      <c r="I71" s="145"/>
      <c r="J71" s="146">
        <f>J204</f>
        <v>0</v>
      </c>
      <c r="K71" s="143"/>
      <c r="L71" s="147"/>
    </row>
    <row r="72" spans="1:31" s="9" customFormat="1" ht="24.9" customHeight="1">
      <c r="B72" s="142"/>
      <c r="C72" s="143"/>
      <c r="D72" s="144" t="s">
        <v>2095</v>
      </c>
      <c r="E72" s="145"/>
      <c r="F72" s="145"/>
      <c r="G72" s="145"/>
      <c r="H72" s="145"/>
      <c r="I72" s="145"/>
      <c r="J72" s="146">
        <f>J211</f>
        <v>0</v>
      </c>
      <c r="K72" s="143"/>
      <c r="L72" s="147"/>
    </row>
    <row r="73" spans="1:31" s="10" customFormat="1" ht="19.95" customHeight="1">
      <c r="B73" s="148"/>
      <c r="C73" s="98"/>
      <c r="D73" s="149" t="s">
        <v>2096</v>
      </c>
      <c r="E73" s="150"/>
      <c r="F73" s="150"/>
      <c r="G73" s="150"/>
      <c r="H73" s="150"/>
      <c r="I73" s="150"/>
      <c r="J73" s="151">
        <f>J212</f>
        <v>0</v>
      </c>
      <c r="K73" s="98"/>
      <c r="L73" s="152"/>
    </row>
    <row r="74" spans="1:31" s="10" customFormat="1" ht="19.95" customHeight="1">
      <c r="B74" s="148"/>
      <c r="C74" s="98"/>
      <c r="D74" s="149" t="s">
        <v>2097</v>
      </c>
      <c r="E74" s="150"/>
      <c r="F74" s="150"/>
      <c r="G74" s="150"/>
      <c r="H74" s="150"/>
      <c r="I74" s="150"/>
      <c r="J74" s="151">
        <f>J215</f>
        <v>0</v>
      </c>
      <c r="K74" s="98"/>
      <c r="L74" s="152"/>
    </row>
    <row r="75" spans="1:31" s="10" customFormat="1" ht="19.95" customHeight="1">
      <c r="B75" s="148"/>
      <c r="C75" s="98"/>
      <c r="D75" s="149" t="s">
        <v>2098</v>
      </c>
      <c r="E75" s="150"/>
      <c r="F75" s="150"/>
      <c r="G75" s="150"/>
      <c r="H75" s="150"/>
      <c r="I75" s="150"/>
      <c r="J75" s="151">
        <f>J218</f>
        <v>0</v>
      </c>
      <c r="K75" s="98"/>
      <c r="L75" s="152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4" t="s">
        <v>156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0" t="str">
        <f>E7</f>
        <v>Společenský objekt na hřišti ve Veselí</v>
      </c>
      <c r="F85" s="331"/>
      <c r="G85" s="331"/>
      <c r="H85" s="331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0" t="s">
        <v>1847</v>
      </c>
      <c r="F87" s="332"/>
      <c r="G87" s="332"/>
      <c r="H87" s="332"/>
      <c r="I87" s="37"/>
      <c r="J87" s="37"/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1848</v>
      </c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4" t="str">
        <f>E11</f>
        <v>01.3 - Elektroinstalace</v>
      </c>
      <c r="F89" s="332"/>
      <c r="G89" s="332"/>
      <c r="H89" s="332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>Veselí u Oder</v>
      </c>
      <c r="G91" s="37"/>
      <c r="H91" s="37"/>
      <c r="I91" s="30" t="s">
        <v>23</v>
      </c>
      <c r="J91" s="60" t="str">
        <f>IF(J14="","",J14)</f>
        <v>17. 7. 2024</v>
      </c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049999999999997" customHeight="1">
      <c r="A93" s="35"/>
      <c r="B93" s="36"/>
      <c r="C93" s="30" t="s">
        <v>25</v>
      </c>
      <c r="D93" s="37"/>
      <c r="E93" s="37"/>
      <c r="F93" s="28" t="str">
        <f>E17</f>
        <v>Město Odry</v>
      </c>
      <c r="G93" s="37"/>
      <c r="H93" s="37"/>
      <c r="I93" s="30" t="s">
        <v>31</v>
      </c>
      <c r="J93" s="33" t="str">
        <f>E23</f>
        <v>PRINEX GROUP s.r.o., Masarykovo nám. 11/46, Odry</v>
      </c>
      <c r="K93" s="37"/>
      <c r="L93" s="11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29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 xml:space="preserve"> </v>
      </c>
      <c r="K94" s="37"/>
      <c r="L94" s="11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53"/>
      <c r="B96" s="154"/>
      <c r="C96" s="155" t="s">
        <v>157</v>
      </c>
      <c r="D96" s="156" t="s">
        <v>57</v>
      </c>
      <c r="E96" s="156" t="s">
        <v>53</v>
      </c>
      <c r="F96" s="156" t="s">
        <v>54</v>
      </c>
      <c r="G96" s="156" t="s">
        <v>158</v>
      </c>
      <c r="H96" s="156" t="s">
        <v>159</v>
      </c>
      <c r="I96" s="156" t="s">
        <v>160</v>
      </c>
      <c r="J96" s="156" t="s">
        <v>131</v>
      </c>
      <c r="K96" s="157" t="s">
        <v>161</v>
      </c>
      <c r="L96" s="158"/>
      <c r="M96" s="69" t="s">
        <v>19</v>
      </c>
      <c r="N96" s="70" t="s">
        <v>42</v>
      </c>
      <c r="O96" s="70" t="s">
        <v>162</v>
      </c>
      <c r="P96" s="70" t="s">
        <v>163</v>
      </c>
      <c r="Q96" s="70" t="s">
        <v>164</v>
      </c>
      <c r="R96" s="70" t="s">
        <v>165</v>
      </c>
      <c r="S96" s="70" t="s">
        <v>166</v>
      </c>
      <c r="T96" s="71" t="s">
        <v>167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8" customHeight="1">
      <c r="A97" s="35"/>
      <c r="B97" s="36"/>
      <c r="C97" s="76" t="s">
        <v>168</v>
      </c>
      <c r="D97" s="37"/>
      <c r="E97" s="37"/>
      <c r="F97" s="37"/>
      <c r="G97" s="37"/>
      <c r="H97" s="37"/>
      <c r="I97" s="37"/>
      <c r="J97" s="159">
        <f>BK97</f>
        <v>0</v>
      </c>
      <c r="K97" s="37"/>
      <c r="L97" s="40"/>
      <c r="M97" s="72"/>
      <c r="N97" s="160"/>
      <c r="O97" s="73"/>
      <c r="P97" s="161">
        <f>P98+P107+P195+P204+P211</f>
        <v>0</v>
      </c>
      <c r="Q97" s="73"/>
      <c r="R97" s="161">
        <f>R98+R107+R195+R204+R211</f>
        <v>147.93983999999998</v>
      </c>
      <c r="S97" s="73"/>
      <c r="T97" s="162">
        <f>T98+T107+T195+T204+T211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71</v>
      </c>
      <c r="AU97" s="18" t="s">
        <v>132</v>
      </c>
      <c r="BK97" s="163">
        <f>BK98+BK107+BK195+BK204+BK211</f>
        <v>0</v>
      </c>
    </row>
    <row r="98" spans="1:65" s="12" customFormat="1" ht="25.95" customHeight="1">
      <c r="B98" s="164"/>
      <c r="C98" s="165"/>
      <c r="D98" s="166" t="s">
        <v>71</v>
      </c>
      <c r="E98" s="167" t="s">
        <v>169</v>
      </c>
      <c r="F98" s="167" t="s">
        <v>170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</f>
        <v>0</v>
      </c>
      <c r="Q98" s="172"/>
      <c r="R98" s="173">
        <f>R99</f>
        <v>0</v>
      </c>
      <c r="S98" s="172"/>
      <c r="T98" s="174">
        <f>T99</f>
        <v>0</v>
      </c>
      <c r="AR98" s="175" t="s">
        <v>80</v>
      </c>
      <c r="AT98" s="176" t="s">
        <v>71</v>
      </c>
      <c r="AU98" s="176" t="s">
        <v>72</v>
      </c>
      <c r="AY98" s="175" t="s">
        <v>171</v>
      </c>
      <c r="BK98" s="177">
        <f>BK99</f>
        <v>0</v>
      </c>
    </row>
    <row r="99" spans="1:65" s="12" customFormat="1" ht="22.8" customHeight="1">
      <c r="B99" s="164"/>
      <c r="C99" s="165"/>
      <c r="D99" s="166" t="s">
        <v>71</v>
      </c>
      <c r="E99" s="178" t="s">
        <v>746</v>
      </c>
      <c r="F99" s="178" t="s">
        <v>747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SUM(P100:P106)</f>
        <v>0</v>
      </c>
      <c r="Q99" s="172"/>
      <c r="R99" s="173">
        <f>SUM(R100:R106)</f>
        <v>0</v>
      </c>
      <c r="S99" s="172"/>
      <c r="T99" s="174">
        <f>SUM(T100:T106)</f>
        <v>0</v>
      </c>
      <c r="AR99" s="175" t="s">
        <v>80</v>
      </c>
      <c r="AT99" s="176" t="s">
        <v>71</v>
      </c>
      <c r="AU99" s="176" t="s">
        <v>80</v>
      </c>
      <c r="AY99" s="175" t="s">
        <v>171</v>
      </c>
      <c r="BK99" s="177">
        <f>SUM(BK100:BK106)</f>
        <v>0</v>
      </c>
    </row>
    <row r="100" spans="1:65" s="2" customFormat="1" ht="37.799999999999997" customHeight="1">
      <c r="A100" s="35"/>
      <c r="B100" s="36"/>
      <c r="C100" s="180" t="s">
        <v>80</v>
      </c>
      <c r="D100" s="180" t="s">
        <v>173</v>
      </c>
      <c r="E100" s="181" t="s">
        <v>2099</v>
      </c>
      <c r="F100" s="182" t="s">
        <v>2100</v>
      </c>
      <c r="G100" s="183" t="s">
        <v>300</v>
      </c>
      <c r="H100" s="184">
        <v>1.1000000000000001</v>
      </c>
      <c r="I100" s="185"/>
      <c r="J100" s="186">
        <f>ROUND(I100*H100,2)</f>
        <v>0</v>
      </c>
      <c r="K100" s="182" t="s">
        <v>190</v>
      </c>
      <c r="L100" s="40"/>
      <c r="M100" s="187" t="s">
        <v>19</v>
      </c>
      <c r="N100" s="188" t="s">
        <v>43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177</v>
      </c>
      <c r="AT100" s="191" t="s">
        <v>173</v>
      </c>
      <c r="AU100" s="191" t="s">
        <v>82</v>
      </c>
      <c r="AY100" s="18" t="s">
        <v>171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80</v>
      </c>
      <c r="BK100" s="192">
        <f>ROUND(I100*H100,2)</f>
        <v>0</v>
      </c>
      <c r="BL100" s="18" t="s">
        <v>177</v>
      </c>
      <c r="BM100" s="191" t="s">
        <v>2101</v>
      </c>
    </row>
    <row r="101" spans="1:65" s="2" customFormat="1" ht="10.199999999999999">
      <c r="A101" s="35"/>
      <c r="B101" s="36"/>
      <c r="C101" s="37"/>
      <c r="D101" s="193" t="s">
        <v>192</v>
      </c>
      <c r="E101" s="37"/>
      <c r="F101" s="194" t="s">
        <v>2102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192</v>
      </c>
      <c r="AU101" s="18" t="s">
        <v>82</v>
      </c>
    </row>
    <row r="102" spans="1:65" s="2" customFormat="1" ht="33" customHeight="1">
      <c r="A102" s="35"/>
      <c r="B102" s="36"/>
      <c r="C102" s="180" t="s">
        <v>82</v>
      </c>
      <c r="D102" s="180" t="s">
        <v>173</v>
      </c>
      <c r="E102" s="181" t="s">
        <v>759</v>
      </c>
      <c r="F102" s="182" t="s">
        <v>760</v>
      </c>
      <c r="G102" s="183" t="s">
        <v>300</v>
      </c>
      <c r="H102" s="184">
        <v>1.1000000000000001</v>
      </c>
      <c r="I102" s="185"/>
      <c r="J102" s="186">
        <f>ROUND(I102*H102,2)</f>
        <v>0</v>
      </c>
      <c r="K102" s="182" t="s">
        <v>190</v>
      </c>
      <c r="L102" s="40"/>
      <c r="M102" s="187" t="s">
        <v>19</v>
      </c>
      <c r="N102" s="188" t="s">
        <v>43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177</v>
      </c>
      <c r="AT102" s="191" t="s">
        <v>173</v>
      </c>
      <c r="AU102" s="191" t="s">
        <v>82</v>
      </c>
      <c r="AY102" s="18" t="s">
        <v>171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8" t="s">
        <v>80</v>
      </c>
      <c r="BK102" s="192">
        <f>ROUND(I102*H102,2)</f>
        <v>0</v>
      </c>
      <c r="BL102" s="18" t="s">
        <v>177</v>
      </c>
      <c r="BM102" s="191" t="s">
        <v>2103</v>
      </c>
    </row>
    <row r="103" spans="1:65" s="2" customFormat="1" ht="10.199999999999999">
      <c r="A103" s="35"/>
      <c r="B103" s="36"/>
      <c r="C103" s="37"/>
      <c r="D103" s="193" t="s">
        <v>192</v>
      </c>
      <c r="E103" s="37"/>
      <c r="F103" s="194" t="s">
        <v>762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192</v>
      </c>
      <c r="AU103" s="18" t="s">
        <v>82</v>
      </c>
    </row>
    <row r="104" spans="1:65" s="2" customFormat="1" ht="44.25" customHeight="1">
      <c r="A104" s="35"/>
      <c r="B104" s="36"/>
      <c r="C104" s="180" t="s">
        <v>182</v>
      </c>
      <c r="D104" s="180" t="s">
        <v>173</v>
      </c>
      <c r="E104" s="181" t="s">
        <v>764</v>
      </c>
      <c r="F104" s="182" t="s">
        <v>765</v>
      </c>
      <c r="G104" s="183" t="s">
        <v>300</v>
      </c>
      <c r="H104" s="184">
        <v>1.1000000000000001</v>
      </c>
      <c r="I104" s="185"/>
      <c r="J104" s="186">
        <f>ROUND(I104*H104,2)</f>
        <v>0</v>
      </c>
      <c r="K104" s="182" t="s">
        <v>190</v>
      </c>
      <c r="L104" s="40"/>
      <c r="M104" s="187" t="s">
        <v>19</v>
      </c>
      <c r="N104" s="188" t="s">
        <v>43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177</v>
      </c>
      <c r="AT104" s="191" t="s">
        <v>173</v>
      </c>
      <c r="AU104" s="191" t="s">
        <v>82</v>
      </c>
      <c r="AY104" s="18" t="s">
        <v>171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80</v>
      </c>
      <c r="BK104" s="192">
        <f>ROUND(I104*H104,2)</f>
        <v>0</v>
      </c>
      <c r="BL104" s="18" t="s">
        <v>177</v>
      </c>
      <c r="BM104" s="191" t="s">
        <v>2104</v>
      </c>
    </row>
    <row r="105" spans="1:65" s="2" customFormat="1" ht="10.199999999999999">
      <c r="A105" s="35"/>
      <c r="B105" s="36"/>
      <c r="C105" s="37"/>
      <c r="D105" s="193" t="s">
        <v>192</v>
      </c>
      <c r="E105" s="37"/>
      <c r="F105" s="194" t="s">
        <v>767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192</v>
      </c>
      <c r="AU105" s="18" t="s">
        <v>82</v>
      </c>
    </row>
    <row r="106" spans="1:65" s="2" customFormat="1" ht="33" customHeight="1">
      <c r="A106" s="35"/>
      <c r="B106" s="36"/>
      <c r="C106" s="180" t="s">
        <v>177</v>
      </c>
      <c r="D106" s="180" t="s">
        <v>173</v>
      </c>
      <c r="E106" s="181" t="s">
        <v>2105</v>
      </c>
      <c r="F106" s="182" t="s">
        <v>2106</v>
      </c>
      <c r="G106" s="183" t="s">
        <v>300</v>
      </c>
      <c r="H106" s="184">
        <v>1.1000000000000001</v>
      </c>
      <c r="I106" s="185"/>
      <c r="J106" s="186">
        <f>ROUND(I106*H106,2)</f>
        <v>0</v>
      </c>
      <c r="K106" s="182" t="s">
        <v>19</v>
      </c>
      <c r="L106" s="40"/>
      <c r="M106" s="187" t="s">
        <v>19</v>
      </c>
      <c r="N106" s="188" t="s">
        <v>43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177</v>
      </c>
      <c r="AT106" s="191" t="s">
        <v>173</v>
      </c>
      <c r="AU106" s="191" t="s">
        <v>82</v>
      </c>
      <c r="AY106" s="18" t="s">
        <v>171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8" t="s">
        <v>80</v>
      </c>
      <c r="BK106" s="192">
        <f>ROUND(I106*H106,2)</f>
        <v>0</v>
      </c>
      <c r="BL106" s="18" t="s">
        <v>177</v>
      </c>
      <c r="BM106" s="191" t="s">
        <v>2107</v>
      </c>
    </row>
    <row r="107" spans="1:65" s="12" customFormat="1" ht="25.95" customHeight="1">
      <c r="B107" s="164"/>
      <c r="C107" s="165"/>
      <c r="D107" s="166" t="s">
        <v>71</v>
      </c>
      <c r="E107" s="167" t="s">
        <v>783</v>
      </c>
      <c r="F107" s="167" t="s">
        <v>784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P108+P173</f>
        <v>0</v>
      </c>
      <c r="Q107" s="172"/>
      <c r="R107" s="173">
        <f>R108+R173</f>
        <v>147.93963999999997</v>
      </c>
      <c r="S107" s="172"/>
      <c r="T107" s="174">
        <f>T108+T173</f>
        <v>0</v>
      </c>
      <c r="AR107" s="175" t="s">
        <v>82</v>
      </c>
      <c r="AT107" s="176" t="s">
        <v>71</v>
      </c>
      <c r="AU107" s="176" t="s">
        <v>72</v>
      </c>
      <c r="AY107" s="175" t="s">
        <v>171</v>
      </c>
      <c r="BK107" s="177">
        <f>BK108+BK173</f>
        <v>0</v>
      </c>
    </row>
    <row r="108" spans="1:65" s="12" customFormat="1" ht="22.8" customHeight="1">
      <c r="B108" s="164"/>
      <c r="C108" s="165"/>
      <c r="D108" s="166" t="s">
        <v>71</v>
      </c>
      <c r="E108" s="178" t="s">
        <v>2108</v>
      </c>
      <c r="F108" s="178" t="s">
        <v>2109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SUM(P109:P172)</f>
        <v>0</v>
      </c>
      <c r="Q108" s="172"/>
      <c r="R108" s="173">
        <f>SUM(R109:R172)</f>
        <v>147.93905999999996</v>
      </c>
      <c r="S108" s="172"/>
      <c r="T108" s="174">
        <f>SUM(T109:T172)</f>
        <v>0</v>
      </c>
      <c r="AR108" s="175" t="s">
        <v>82</v>
      </c>
      <c r="AT108" s="176" t="s">
        <v>71</v>
      </c>
      <c r="AU108" s="176" t="s">
        <v>80</v>
      </c>
      <c r="AY108" s="175" t="s">
        <v>171</v>
      </c>
      <c r="BK108" s="177">
        <f>SUM(BK109:BK172)</f>
        <v>0</v>
      </c>
    </row>
    <row r="109" spans="1:65" s="2" customFormat="1" ht="24.15" customHeight="1">
      <c r="A109" s="35"/>
      <c r="B109" s="36"/>
      <c r="C109" s="180" t="s">
        <v>194</v>
      </c>
      <c r="D109" s="180" t="s">
        <v>173</v>
      </c>
      <c r="E109" s="181" t="s">
        <v>2110</v>
      </c>
      <c r="F109" s="182" t="s">
        <v>2111</v>
      </c>
      <c r="G109" s="183" t="s">
        <v>370</v>
      </c>
      <c r="H109" s="184">
        <v>1</v>
      </c>
      <c r="I109" s="185"/>
      <c r="J109" s="186">
        <f>ROUND(I109*H109,2)</f>
        <v>0</v>
      </c>
      <c r="K109" s="182" t="s">
        <v>19</v>
      </c>
      <c r="L109" s="40"/>
      <c r="M109" s="187" t="s">
        <v>19</v>
      </c>
      <c r="N109" s="188" t="s">
        <v>43</v>
      </c>
      <c r="O109" s="65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260</v>
      </c>
      <c r="AT109" s="191" t="s">
        <v>173</v>
      </c>
      <c r="AU109" s="191" t="s">
        <v>82</v>
      </c>
      <c r="AY109" s="18" t="s">
        <v>171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8" t="s">
        <v>80</v>
      </c>
      <c r="BK109" s="192">
        <f>ROUND(I109*H109,2)</f>
        <v>0</v>
      </c>
      <c r="BL109" s="18" t="s">
        <v>260</v>
      </c>
      <c r="BM109" s="191" t="s">
        <v>2112</v>
      </c>
    </row>
    <row r="110" spans="1:65" s="2" customFormat="1" ht="24.15" customHeight="1">
      <c r="A110" s="35"/>
      <c r="B110" s="36"/>
      <c r="C110" s="180" t="s">
        <v>200</v>
      </c>
      <c r="D110" s="180" t="s">
        <v>173</v>
      </c>
      <c r="E110" s="181" t="s">
        <v>2113</v>
      </c>
      <c r="F110" s="182" t="s">
        <v>2114</v>
      </c>
      <c r="G110" s="183" t="s">
        <v>2115</v>
      </c>
      <c r="H110" s="184">
        <v>1</v>
      </c>
      <c r="I110" s="185"/>
      <c r="J110" s="186">
        <f>ROUND(I110*H110,2)</f>
        <v>0</v>
      </c>
      <c r="K110" s="182" t="s">
        <v>19</v>
      </c>
      <c r="L110" s="40"/>
      <c r="M110" s="187" t="s">
        <v>19</v>
      </c>
      <c r="N110" s="188" t="s">
        <v>43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260</v>
      </c>
      <c r="AT110" s="191" t="s">
        <v>173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260</v>
      </c>
      <c r="BM110" s="191" t="s">
        <v>2116</v>
      </c>
    </row>
    <row r="111" spans="1:65" s="2" customFormat="1" ht="16.5" customHeight="1">
      <c r="A111" s="35"/>
      <c r="B111" s="36"/>
      <c r="C111" s="180" t="s">
        <v>209</v>
      </c>
      <c r="D111" s="180" t="s">
        <v>173</v>
      </c>
      <c r="E111" s="181" t="s">
        <v>2117</v>
      </c>
      <c r="F111" s="182" t="s">
        <v>2118</v>
      </c>
      <c r="G111" s="183" t="s">
        <v>2115</v>
      </c>
      <c r="H111" s="184">
        <v>4</v>
      </c>
      <c r="I111" s="185"/>
      <c r="J111" s="186">
        <f>ROUND(I111*H111,2)</f>
        <v>0</v>
      </c>
      <c r="K111" s="182" t="s">
        <v>19</v>
      </c>
      <c r="L111" s="40"/>
      <c r="M111" s="187" t="s">
        <v>19</v>
      </c>
      <c r="N111" s="188" t="s">
        <v>43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260</v>
      </c>
      <c r="AT111" s="191" t="s">
        <v>173</v>
      </c>
      <c r="AU111" s="191" t="s">
        <v>82</v>
      </c>
      <c r="AY111" s="18" t="s">
        <v>171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80</v>
      </c>
      <c r="BK111" s="192">
        <f>ROUND(I111*H111,2)</f>
        <v>0</v>
      </c>
      <c r="BL111" s="18" t="s">
        <v>260</v>
      </c>
      <c r="BM111" s="191" t="s">
        <v>2119</v>
      </c>
    </row>
    <row r="112" spans="1:65" s="2" customFormat="1" ht="16.5" customHeight="1">
      <c r="A112" s="35"/>
      <c r="B112" s="36"/>
      <c r="C112" s="232" t="s">
        <v>214</v>
      </c>
      <c r="D112" s="232" t="s">
        <v>315</v>
      </c>
      <c r="E112" s="233" t="s">
        <v>2120</v>
      </c>
      <c r="F112" s="234" t="s">
        <v>2121</v>
      </c>
      <c r="G112" s="235" t="s">
        <v>189</v>
      </c>
      <c r="H112" s="236">
        <v>95</v>
      </c>
      <c r="I112" s="237"/>
      <c r="J112" s="238">
        <f>ROUND(I112*H112,2)</f>
        <v>0</v>
      </c>
      <c r="K112" s="234" t="s">
        <v>19</v>
      </c>
      <c r="L112" s="239"/>
      <c r="M112" s="240" t="s">
        <v>19</v>
      </c>
      <c r="N112" s="241" t="s">
        <v>43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362</v>
      </c>
      <c r="AT112" s="191" t="s">
        <v>315</v>
      </c>
      <c r="AU112" s="191" t="s">
        <v>82</v>
      </c>
      <c r="AY112" s="18" t="s">
        <v>171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8" t="s">
        <v>80</v>
      </c>
      <c r="BK112" s="192">
        <f>ROUND(I112*H112,2)</f>
        <v>0</v>
      </c>
      <c r="BL112" s="18" t="s">
        <v>260</v>
      </c>
      <c r="BM112" s="191" t="s">
        <v>2122</v>
      </c>
    </row>
    <row r="113" spans="1:65" s="2" customFormat="1" ht="55.5" customHeight="1">
      <c r="A113" s="35"/>
      <c r="B113" s="36"/>
      <c r="C113" s="180" t="s">
        <v>219</v>
      </c>
      <c r="D113" s="180" t="s">
        <v>173</v>
      </c>
      <c r="E113" s="181" t="s">
        <v>2123</v>
      </c>
      <c r="F113" s="182" t="s">
        <v>2124</v>
      </c>
      <c r="G113" s="183" t="s">
        <v>189</v>
      </c>
      <c r="H113" s="184">
        <v>95</v>
      </c>
      <c r="I113" s="185"/>
      <c r="J113" s="186">
        <f>ROUND(I113*H113,2)</f>
        <v>0</v>
      </c>
      <c r="K113" s="182" t="s">
        <v>190</v>
      </c>
      <c r="L113" s="40"/>
      <c r="M113" s="187" t="s">
        <v>19</v>
      </c>
      <c r="N113" s="188" t="s">
        <v>43</v>
      </c>
      <c r="O113" s="65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260</v>
      </c>
      <c r="AT113" s="191" t="s">
        <v>173</v>
      </c>
      <c r="AU113" s="191" t="s">
        <v>82</v>
      </c>
      <c r="AY113" s="18" t="s">
        <v>171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80</v>
      </c>
      <c r="BK113" s="192">
        <f>ROUND(I113*H113,2)</f>
        <v>0</v>
      </c>
      <c r="BL113" s="18" t="s">
        <v>260</v>
      </c>
      <c r="BM113" s="191" t="s">
        <v>2125</v>
      </c>
    </row>
    <row r="114" spans="1:65" s="2" customFormat="1" ht="10.199999999999999">
      <c r="A114" s="35"/>
      <c r="B114" s="36"/>
      <c r="C114" s="37"/>
      <c r="D114" s="193" t="s">
        <v>192</v>
      </c>
      <c r="E114" s="37"/>
      <c r="F114" s="194" t="s">
        <v>2126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192</v>
      </c>
      <c r="AU114" s="18" t="s">
        <v>82</v>
      </c>
    </row>
    <row r="115" spans="1:65" s="2" customFormat="1" ht="55.5" customHeight="1">
      <c r="A115" s="35"/>
      <c r="B115" s="36"/>
      <c r="C115" s="180" t="s">
        <v>223</v>
      </c>
      <c r="D115" s="180" t="s">
        <v>173</v>
      </c>
      <c r="E115" s="181" t="s">
        <v>2127</v>
      </c>
      <c r="F115" s="182" t="s">
        <v>2128</v>
      </c>
      <c r="G115" s="183" t="s">
        <v>189</v>
      </c>
      <c r="H115" s="184">
        <v>1</v>
      </c>
      <c r="I115" s="185"/>
      <c r="J115" s="186">
        <f>ROUND(I115*H115,2)</f>
        <v>0</v>
      </c>
      <c r="K115" s="182" t="s">
        <v>190</v>
      </c>
      <c r="L115" s="40"/>
      <c r="M115" s="187" t="s">
        <v>19</v>
      </c>
      <c r="N115" s="188" t="s">
        <v>43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260</v>
      </c>
      <c r="AT115" s="191" t="s">
        <v>173</v>
      </c>
      <c r="AU115" s="191" t="s">
        <v>82</v>
      </c>
      <c r="AY115" s="18" t="s">
        <v>171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80</v>
      </c>
      <c r="BK115" s="192">
        <f>ROUND(I115*H115,2)</f>
        <v>0</v>
      </c>
      <c r="BL115" s="18" t="s">
        <v>260</v>
      </c>
      <c r="BM115" s="191" t="s">
        <v>2129</v>
      </c>
    </row>
    <row r="116" spans="1:65" s="2" customFormat="1" ht="10.199999999999999">
      <c r="A116" s="35"/>
      <c r="B116" s="36"/>
      <c r="C116" s="37"/>
      <c r="D116" s="193" t="s">
        <v>192</v>
      </c>
      <c r="E116" s="37"/>
      <c r="F116" s="194" t="s">
        <v>2130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192</v>
      </c>
      <c r="AU116" s="18" t="s">
        <v>82</v>
      </c>
    </row>
    <row r="117" spans="1:65" s="2" customFormat="1" ht="37.799999999999997" customHeight="1">
      <c r="A117" s="35"/>
      <c r="B117" s="36"/>
      <c r="C117" s="232" t="s">
        <v>225</v>
      </c>
      <c r="D117" s="232" t="s">
        <v>315</v>
      </c>
      <c r="E117" s="233" t="s">
        <v>2131</v>
      </c>
      <c r="F117" s="234" t="s">
        <v>2132</v>
      </c>
      <c r="G117" s="235" t="s">
        <v>189</v>
      </c>
      <c r="H117" s="236">
        <v>1</v>
      </c>
      <c r="I117" s="237"/>
      <c r="J117" s="238">
        <f>ROUND(I117*H117,2)</f>
        <v>0</v>
      </c>
      <c r="K117" s="234" t="s">
        <v>190</v>
      </c>
      <c r="L117" s="239"/>
      <c r="M117" s="240" t="s">
        <v>19</v>
      </c>
      <c r="N117" s="241" t="s">
        <v>43</v>
      </c>
      <c r="O117" s="65"/>
      <c r="P117" s="189">
        <f>O117*H117</f>
        <v>0</v>
      </c>
      <c r="Q117" s="189">
        <v>3.1E-4</v>
      </c>
      <c r="R117" s="189">
        <f>Q117*H117</f>
        <v>3.1E-4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362</v>
      </c>
      <c r="AT117" s="191" t="s">
        <v>315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260</v>
      </c>
      <c r="BM117" s="191" t="s">
        <v>2133</v>
      </c>
    </row>
    <row r="118" spans="1:65" s="2" customFormat="1" ht="44.25" customHeight="1">
      <c r="A118" s="35"/>
      <c r="B118" s="36"/>
      <c r="C118" s="180" t="s">
        <v>8</v>
      </c>
      <c r="D118" s="180" t="s">
        <v>173</v>
      </c>
      <c r="E118" s="181" t="s">
        <v>2134</v>
      </c>
      <c r="F118" s="182" t="s">
        <v>2135</v>
      </c>
      <c r="G118" s="183" t="s">
        <v>376</v>
      </c>
      <c r="H118" s="184">
        <v>974</v>
      </c>
      <c r="I118" s="185"/>
      <c r="J118" s="186">
        <f>ROUND(I118*H118,2)</f>
        <v>0</v>
      </c>
      <c r="K118" s="182" t="s">
        <v>190</v>
      </c>
      <c r="L118" s="40"/>
      <c r="M118" s="187" t="s">
        <v>19</v>
      </c>
      <c r="N118" s="188" t="s">
        <v>43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260</v>
      </c>
      <c r="AT118" s="191" t="s">
        <v>173</v>
      </c>
      <c r="AU118" s="191" t="s">
        <v>82</v>
      </c>
      <c r="AY118" s="18" t="s">
        <v>171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8" t="s">
        <v>80</v>
      </c>
      <c r="BK118" s="192">
        <f>ROUND(I118*H118,2)</f>
        <v>0</v>
      </c>
      <c r="BL118" s="18" t="s">
        <v>260</v>
      </c>
      <c r="BM118" s="191" t="s">
        <v>2136</v>
      </c>
    </row>
    <row r="119" spans="1:65" s="2" customFormat="1" ht="10.199999999999999">
      <c r="A119" s="35"/>
      <c r="B119" s="36"/>
      <c r="C119" s="37"/>
      <c r="D119" s="193" t="s">
        <v>192</v>
      </c>
      <c r="E119" s="37"/>
      <c r="F119" s="194" t="s">
        <v>2137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192</v>
      </c>
      <c r="AU119" s="18" t="s">
        <v>82</v>
      </c>
    </row>
    <row r="120" spans="1:65" s="2" customFormat="1" ht="16.5" customHeight="1">
      <c r="A120" s="35"/>
      <c r="B120" s="36"/>
      <c r="C120" s="232" t="s">
        <v>235</v>
      </c>
      <c r="D120" s="232" t="s">
        <v>315</v>
      </c>
      <c r="E120" s="233" t="s">
        <v>2138</v>
      </c>
      <c r="F120" s="234" t="s">
        <v>2139</v>
      </c>
      <c r="G120" s="235" t="s">
        <v>376</v>
      </c>
      <c r="H120" s="236">
        <v>490</v>
      </c>
      <c r="I120" s="237"/>
      <c r="J120" s="238">
        <f t="shared" ref="J120:J125" si="0">ROUND(I120*H120,2)</f>
        <v>0</v>
      </c>
      <c r="K120" s="234" t="s">
        <v>19</v>
      </c>
      <c r="L120" s="239"/>
      <c r="M120" s="240" t="s">
        <v>19</v>
      </c>
      <c r="N120" s="241" t="s">
        <v>43</v>
      </c>
      <c r="O120" s="65"/>
      <c r="P120" s="189">
        <f t="shared" ref="P120:P125" si="1">O120*H120</f>
        <v>0</v>
      </c>
      <c r="Q120" s="189">
        <v>0.17</v>
      </c>
      <c r="R120" s="189">
        <f t="shared" ref="R120:R125" si="2">Q120*H120</f>
        <v>83.300000000000011</v>
      </c>
      <c r="S120" s="189">
        <v>0</v>
      </c>
      <c r="T120" s="190">
        <f t="shared" ref="T120:T125" si="3"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362</v>
      </c>
      <c r="AT120" s="191" t="s">
        <v>315</v>
      </c>
      <c r="AU120" s="191" t="s">
        <v>82</v>
      </c>
      <c r="AY120" s="18" t="s">
        <v>171</v>
      </c>
      <c r="BE120" s="192">
        <f t="shared" ref="BE120:BE125" si="4">IF(N120="základní",J120,0)</f>
        <v>0</v>
      </c>
      <c r="BF120" s="192">
        <f t="shared" ref="BF120:BF125" si="5">IF(N120="snížená",J120,0)</f>
        <v>0</v>
      </c>
      <c r="BG120" s="192">
        <f t="shared" ref="BG120:BG125" si="6">IF(N120="zákl. přenesená",J120,0)</f>
        <v>0</v>
      </c>
      <c r="BH120" s="192">
        <f t="shared" ref="BH120:BH125" si="7">IF(N120="sníž. přenesená",J120,0)</f>
        <v>0</v>
      </c>
      <c r="BI120" s="192">
        <f t="shared" ref="BI120:BI125" si="8">IF(N120="nulová",J120,0)</f>
        <v>0</v>
      </c>
      <c r="BJ120" s="18" t="s">
        <v>80</v>
      </c>
      <c r="BK120" s="192">
        <f t="shared" ref="BK120:BK125" si="9">ROUND(I120*H120,2)</f>
        <v>0</v>
      </c>
      <c r="BL120" s="18" t="s">
        <v>260</v>
      </c>
      <c r="BM120" s="191" t="s">
        <v>2140</v>
      </c>
    </row>
    <row r="121" spans="1:65" s="2" customFormat="1" ht="16.5" customHeight="1">
      <c r="A121" s="35"/>
      <c r="B121" s="36"/>
      <c r="C121" s="232" t="s">
        <v>243</v>
      </c>
      <c r="D121" s="232" t="s">
        <v>315</v>
      </c>
      <c r="E121" s="233" t="s">
        <v>2141</v>
      </c>
      <c r="F121" s="234" t="s">
        <v>2142</v>
      </c>
      <c r="G121" s="235" t="s">
        <v>376</v>
      </c>
      <c r="H121" s="236">
        <v>340</v>
      </c>
      <c r="I121" s="237"/>
      <c r="J121" s="238">
        <f t="shared" si="0"/>
        <v>0</v>
      </c>
      <c r="K121" s="234" t="s">
        <v>19</v>
      </c>
      <c r="L121" s="239"/>
      <c r="M121" s="240" t="s">
        <v>19</v>
      </c>
      <c r="N121" s="241" t="s">
        <v>43</v>
      </c>
      <c r="O121" s="65"/>
      <c r="P121" s="189">
        <f t="shared" si="1"/>
        <v>0</v>
      </c>
      <c r="Q121" s="189">
        <v>0.12</v>
      </c>
      <c r="R121" s="189">
        <f t="shared" si="2"/>
        <v>40.799999999999997</v>
      </c>
      <c r="S121" s="189">
        <v>0</v>
      </c>
      <c r="T121" s="190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362</v>
      </c>
      <c r="AT121" s="191" t="s">
        <v>315</v>
      </c>
      <c r="AU121" s="191" t="s">
        <v>82</v>
      </c>
      <c r="AY121" s="18" t="s">
        <v>171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18" t="s">
        <v>80</v>
      </c>
      <c r="BK121" s="192">
        <f t="shared" si="9"/>
        <v>0</v>
      </c>
      <c r="BL121" s="18" t="s">
        <v>260</v>
      </c>
      <c r="BM121" s="191" t="s">
        <v>2143</v>
      </c>
    </row>
    <row r="122" spans="1:65" s="2" customFormat="1" ht="16.5" customHeight="1">
      <c r="A122" s="35"/>
      <c r="B122" s="36"/>
      <c r="C122" s="232" t="s">
        <v>251</v>
      </c>
      <c r="D122" s="232" t="s">
        <v>315</v>
      </c>
      <c r="E122" s="233" t="s">
        <v>2144</v>
      </c>
      <c r="F122" s="234" t="s">
        <v>2145</v>
      </c>
      <c r="G122" s="235" t="s">
        <v>376</v>
      </c>
      <c r="H122" s="236">
        <v>40</v>
      </c>
      <c r="I122" s="237"/>
      <c r="J122" s="238">
        <f t="shared" si="0"/>
        <v>0</v>
      </c>
      <c r="K122" s="234" t="s">
        <v>19</v>
      </c>
      <c r="L122" s="239"/>
      <c r="M122" s="240" t="s">
        <v>19</v>
      </c>
      <c r="N122" s="241" t="s">
        <v>43</v>
      </c>
      <c r="O122" s="65"/>
      <c r="P122" s="189">
        <f t="shared" si="1"/>
        <v>0</v>
      </c>
      <c r="Q122" s="189">
        <v>0.1</v>
      </c>
      <c r="R122" s="189">
        <f t="shared" si="2"/>
        <v>4</v>
      </c>
      <c r="S122" s="189">
        <v>0</v>
      </c>
      <c r="T122" s="190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362</v>
      </c>
      <c r="AT122" s="191" t="s">
        <v>315</v>
      </c>
      <c r="AU122" s="191" t="s">
        <v>82</v>
      </c>
      <c r="AY122" s="18" t="s">
        <v>171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8" t="s">
        <v>80</v>
      </c>
      <c r="BK122" s="192">
        <f t="shared" si="9"/>
        <v>0</v>
      </c>
      <c r="BL122" s="18" t="s">
        <v>260</v>
      </c>
      <c r="BM122" s="191" t="s">
        <v>2146</v>
      </c>
    </row>
    <row r="123" spans="1:65" s="2" customFormat="1" ht="16.5" customHeight="1">
      <c r="A123" s="35"/>
      <c r="B123" s="36"/>
      <c r="C123" s="232" t="s">
        <v>260</v>
      </c>
      <c r="D123" s="232" t="s">
        <v>315</v>
      </c>
      <c r="E123" s="233" t="s">
        <v>2147</v>
      </c>
      <c r="F123" s="234" t="s">
        <v>2148</v>
      </c>
      <c r="G123" s="235" t="s">
        <v>376</v>
      </c>
      <c r="H123" s="236">
        <v>35</v>
      </c>
      <c r="I123" s="237"/>
      <c r="J123" s="238">
        <f t="shared" si="0"/>
        <v>0</v>
      </c>
      <c r="K123" s="234" t="s">
        <v>19</v>
      </c>
      <c r="L123" s="239"/>
      <c r="M123" s="240" t="s">
        <v>19</v>
      </c>
      <c r="N123" s="241" t="s">
        <v>43</v>
      </c>
      <c r="O123" s="65"/>
      <c r="P123" s="189">
        <f t="shared" si="1"/>
        <v>0</v>
      </c>
      <c r="Q123" s="189">
        <v>0.25</v>
      </c>
      <c r="R123" s="189">
        <f t="shared" si="2"/>
        <v>8.75</v>
      </c>
      <c r="S123" s="189">
        <v>0</v>
      </c>
      <c r="T123" s="190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362</v>
      </c>
      <c r="AT123" s="191" t="s">
        <v>315</v>
      </c>
      <c r="AU123" s="191" t="s">
        <v>82</v>
      </c>
      <c r="AY123" s="18" t="s">
        <v>171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8" t="s">
        <v>80</v>
      </c>
      <c r="BK123" s="192">
        <f t="shared" si="9"/>
        <v>0</v>
      </c>
      <c r="BL123" s="18" t="s">
        <v>260</v>
      </c>
      <c r="BM123" s="191" t="s">
        <v>2149</v>
      </c>
    </row>
    <row r="124" spans="1:65" s="2" customFormat="1" ht="16.5" customHeight="1">
      <c r="A124" s="35"/>
      <c r="B124" s="36"/>
      <c r="C124" s="232" t="s">
        <v>267</v>
      </c>
      <c r="D124" s="232" t="s">
        <v>315</v>
      </c>
      <c r="E124" s="233" t="s">
        <v>2150</v>
      </c>
      <c r="F124" s="234" t="s">
        <v>2151</v>
      </c>
      <c r="G124" s="235" t="s">
        <v>376</v>
      </c>
      <c r="H124" s="236">
        <v>69</v>
      </c>
      <c r="I124" s="237"/>
      <c r="J124" s="238">
        <f t="shared" si="0"/>
        <v>0</v>
      </c>
      <c r="K124" s="234" t="s">
        <v>19</v>
      </c>
      <c r="L124" s="239"/>
      <c r="M124" s="240" t="s">
        <v>19</v>
      </c>
      <c r="N124" s="241" t="s">
        <v>43</v>
      </c>
      <c r="O124" s="65"/>
      <c r="P124" s="189">
        <f t="shared" si="1"/>
        <v>0</v>
      </c>
      <c r="Q124" s="189">
        <v>0.16</v>
      </c>
      <c r="R124" s="189">
        <f t="shared" si="2"/>
        <v>11.040000000000001</v>
      </c>
      <c r="S124" s="189">
        <v>0</v>
      </c>
      <c r="T124" s="190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362</v>
      </c>
      <c r="AT124" s="191" t="s">
        <v>315</v>
      </c>
      <c r="AU124" s="191" t="s">
        <v>82</v>
      </c>
      <c r="AY124" s="18" t="s">
        <v>171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8" t="s">
        <v>80</v>
      </c>
      <c r="BK124" s="192">
        <f t="shared" si="9"/>
        <v>0</v>
      </c>
      <c r="BL124" s="18" t="s">
        <v>260</v>
      </c>
      <c r="BM124" s="191" t="s">
        <v>2152</v>
      </c>
    </row>
    <row r="125" spans="1:65" s="2" customFormat="1" ht="24.15" customHeight="1">
      <c r="A125" s="35"/>
      <c r="B125" s="36"/>
      <c r="C125" s="180" t="s">
        <v>273</v>
      </c>
      <c r="D125" s="180" t="s">
        <v>173</v>
      </c>
      <c r="E125" s="181" t="s">
        <v>2153</v>
      </c>
      <c r="F125" s="182" t="s">
        <v>2154</v>
      </c>
      <c r="G125" s="183" t="s">
        <v>189</v>
      </c>
      <c r="H125" s="184">
        <v>3</v>
      </c>
      <c r="I125" s="185"/>
      <c r="J125" s="186">
        <f t="shared" si="0"/>
        <v>0</v>
      </c>
      <c r="K125" s="182" t="s">
        <v>190</v>
      </c>
      <c r="L125" s="40"/>
      <c r="M125" s="187" t="s">
        <v>19</v>
      </c>
      <c r="N125" s="188" t="s">
        <v>43</v>
      </c>
      <c r="O125" s="65"/>
      <c r="P125" s="189">
        <f t="shared" si="1"/>
        <v>0</v>
      </c>
      <c r="Q125" s="189">
        <v>0</v>
      </c>
      <c r="R125" s="189">
        <f t="shared" si="2"/>
        <v>0</v>
      </c>
      <c r="S125" s="189">
        <v>0</v>
      </c>
      <c r="T125" s="190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260</v>
      </c>
      <c r="AT125" s="191" t="s">
        <v>173</v>
      </c>
      <c r="AU125" s="191" t="s">
        <v>82</v>
      </c>
      <c r="AY125" s="18" t="s">
        <v>171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8" t="s">
        <v>80</v>
      </c>
      <c r="BK125" s="192">
        <f t="shared" si="9"/>
        <v>0</v>
      </c>
      <c r="BL125" s="18" t="s">
        <v>260</v>
      </c>
      <c r="BM125" s="191" t="s">
        <v>2155</v>
      </c>
    </row>
    <row r="126" spans="1:65" s="2" customFormat="1" ht="10.199999999999999">
      <c r="A126" s="35"/>
      <c r="B126" s="36"/>
      <c r="C126" s="37"/>
      <c r="D126" s="193" t="s">
        <v>192</v>
      </c>
      <c r="E126" s="37"/>
      <c r="F126" s="194" t="s">
        <v>2156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192</v>
      </c>
      <c r="AU126" s="18" t="s">
        <v>82</v>
      </c>
    </row>
    <row r="127" spans="1:65" s="2" customFormat="1" ht="16.5" customHeight="1">
      <c r="A127" s="35"/>
      <c r="B127" s="36"/>
      <c r="C127" s="232" t="s">
        <v>281</v>
      </c>
      <c r="D127" s="232" t="s">
        <v>315</v>
      </c>
      <c r="E127" s="233" t="s">
        <v>2157</v>
      </c>
      <c r="F127" s="234" t="s">
        <v>2158</v>
      </c>
      <c r="G127" s="235" t="s">
        <v>370</v>
      </c>
      <c r="H127" s="236">
        <v>1</v>
      </c>
      <c r="I127" s="237"/>
      <c r="J127" s="238">
        <f>ROUND(I127*H127,2)</f>
        <v>0</v>
      </c>
      <c r="K127" s="234" t="s">
        <v>19</v>
      </c>
      <c r="L127" s="239"/>
      <c r="M127" s="240" t="s">
        <v>19</v>
      </c>
      <c r="N127" s="241" t="s">
        <v>43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362</v>
      </c>
      <c r="AT127" s="191" t="s">
        <v>315</v>
      </c>
      <c r="AU127" s="191" t="s">
        <v>82</v>
      </c>
      <c r="AY127" s="18" t="s">
        <v>171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80</v>
      </c>
      <c r="BK127" s="192">
        <f>ROUND(I127*H127,2)</f>
        <v>0</v>
      </c>
      <c r="BL127" s="18" t="s">
        <v>260</v>
      </c>
      <c r="BM127" s="191" t="s">
        <v>2159</v>
      </c>
    </row>
    <row r="128" spans="1:65" s="2" customFormat="1" ht="16.5" customHeight="1">
      <c r="A128" s="35"/>
      <c r="B128" s="36"/>
      <c r="C128" s="232" t="s">
        <v>286</v>
      </c>
      <c r="D128" s="232" t="s">
        <v>315</v>
      </c>
      <c r="E128" s="233" t="s">
        <v>2160</v>
      </c>
      <c r="F128" s="234" t="s">
        <v>2161</v>
      </c>
      <c r="G128" s="235" t="s">
        <v>370</v>
      </c>
      <c r="H128" s="236">
        <v>1</v>
      </c>
      <c r="I128" s="237"/>
      <c r="J128" s="238">
        <f>ROUND(I128*H128,2)</f>
        <v>0</v>
      </c>
      <c r="K128" s="234" t="s">
        <v>19</v>
      </c>
      <c r="L128" s="239"/>
      <c r="M128" s="240" t="s">
        <v>19</v>
      </c>
      <c r="N128" s="241" t="s">
        <v>43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362</v>
      </c>
      <c r="AT128" s="191" t="s">
        <v>315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260</v>
      </c>
      <c r="BM128" s="191" t="s">
        <v>2162</v>
      </c>
    </row>
    <row r="129" spans="1:65" s="2" customFormat="1" ht="16.5" customHeight="1">
      <c r="A129" s="35"/>
      <c r="B129" s="36"/>
      <c r="C129" s="232" t="s">
        <v>7</v>
      </c>
      <c r="D129" s="232" t="s">
        <v>315</v>
      </c>
      <c r="E129" s="233" t="s">
        <v>2163</v>
      </c>
      <c r="F129" s="234" t="s">
        <v>2164</v>
      </c>
      <c r="G129" s="235" t="s">
        <v>370</v>
      </c>
      <c r="H129" s="236">
        <v>1</v>
      </c>
      <c r="I129" s="237"/>
      <c r="J129" s="238">
        <f>ROUND(I129*H129,2)</f>
        <v>0</v>
      </c>
      <c r="K129" s="234" t="s">
        <v>19</v>
      </c>
      <c r="L129" s="239"/>
      <c r="M129" s="240" t="s">
        <v>19</v>
      </c>
      <c r="N129" s="241" t="s">
        <v>43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362</v>
      </c>
      <c r="AT129" s="191" t="s">
        <v>315</v>
      </c>
      <c r="AU129" s="191" t="s">
        <v>82</v>
      </c>
      <c r="AY129" s="18" t="s">
        <v>171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80</v>
      </c>
      <c r="BK129" s="192">
        <f>ROUND(I129*H129,2)</f>
        <v>0</v>
      </c>
      <c r="BL129" s="18" t="s">
        <v>260</v>
      </c>
      <c r="BM129" s="191" t="s">
        <v>2165</v>
      </c>
    </row>
    <row r="130" spans="1:65" s="2" customFormat="1" ht="49.05" customHeight="1">
      <c r="A130" s="35"/>
      <c r="B130" s="36"/>
      <c r="C130" s="180" t="s">
        <v>297</v>
      </c>
      <c r="D130" s="180" t="s">
        <v>173</v>
      </c>
      <c r="E130" s="181" t="s">
        <v>2166</v>
      </c>
      <c r="F130" s="182" t="s">
        <v>2167</v>
      </c>
      <c r="G130" s="183" t="s">
        <v>189</v>
      </c>
      <c r="H130" s="184">
        <v>23</v>
      </c>
      <c r="I130" s="185"/>
      <c r="J130" s="186">
        <f>ROUND(I130*H130,2)</f>
        <v>0</v>
      </c>
      <c r="K130" s="182" t="s">
        <v>190</v>
      </c>
      <c r="L130" s="40"/>
      <c r="M130" s="187" t="s">
        <v>19</v>
      </c>
      <c r="N130" s="188" t="s">
        <v>43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260</v>
      </c>
      <c r="AT130" s="191" t="s">
        <v>173</v>
      </c>
      <c r="AU130" s="191" t="s">
        <v>82</v>
      </c>
      <c r="AY130" s="18" t="s">
        <v>171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80</v>
      </c>
      <c r="BK130" s="192">
        <f>ROUND(I130*H130,2)</f>
        <v>0</v>
      </c>
      <c r="BL130" s="18" t="s">
        <v>260</v>
      </c>
      <c r="BM130" s="191" t="s">
        <v>2168</v>
      </c>
    </row>
    <row r="131" spans="1:65" s="2" customFormat="1" ht="10.199999999999999">
      <c r="A131" s="35"/>
      <c r="B131" s="36"/>
      <c r="C131" s="37"/>
      <c r="D131" s="193" t="s">
        <v>192</v>
      </c>
      <c r="E131" s="37"/>
      <c r="F131" s="194" t="s">
        <v>2169</v>
      </c>
      <c r="G131" s="37"/>
      <c r="H131" s="37"/>
      <c r="I131" s="195"/>
      <c r="J131" s="37"/>
      <c r="K131" s="37"/>
      <c r="L131" s="40"/>
      <c r="M131" s="196"/>
      <c r="N131" s="19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192</v>
      </c>
      <c r="AU131" s="18" t="s">
        <v>82</v>
      </c>
    </row>
    <row r="132" spans="1:65" s="2" customFormat="1" ht="16.5" customHeight="1">
      <c r="A132" s="35"/>
      <c r="B132" s="36"/>
      <c r="C132" s="232" t="s">
        <v>304</v>
      </c>
      <c r="D132" s="232" t="s">
        <v>315</v>
      </c>
      <c r="E132" s="233" t="s">
        <v>2170</v>
      </c>
      <c r="F132" s="234" t="s">
        <v>2171</v>
      </c>
      <c r="G132" s="235" t="s">
        <v>2172</v>
      </c>
      <c r="H132" s="236">
        <v>6</v>
      </c>
      <c r="I132" s="237"/>
      <c r="J132" s="238">
        <f t="shared" ref="J132:J138" si="10">ROUND(I132*H132,2)</f>
        <v>0</v>
      </c>
      <c r="K132" s="234" t="s">
        <v>19</v>
      </c>
      <c r="L132" s="239"/>
      <c r="M132" s="240" t="s">
        <v>19</v>
      </c>
      <c r="N132" s="241" t="s">
        <v>43</v>
      </c>
      <c r="O132" s="65"/>
      <c r="P132" s="189">
        <f t="shared" ref="P132:P138" si="11">O132*H132</f>
        <v>0</v>
      </c>
      <c r="Q132" s="189">
        <v>0</v>
      </c>
      <c r="R132" s="189">
        <f t="shared" ref="R132:R138" si="12">Q132*H132</f>
        <v>0</v>
      </c>
      <c r="S132" s="189">
        <v>0</v>
      </c>
      <c r="T132" s="190">
        <f t="shared" ref="T132:T138" si="13"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362</v>
      </c>
      <c r="AT132" s="191" t="s">
        <v>315</v>
      </c>
      <c r="AU132" s="191" t="s">
        <v>82</v>
      </c>
      <c r="AY132" s="18" t="s">
        <v>171</v>
      </c>
      <c r="BE132" s="192">
        <f t="shared" ref="BE132:BE138" si="14">IF(N132="základní",J132,0)</f>
        <v>0</v>
      </c>
      <c r="BF132" s="192">
        <f t="shared" ref="BF132:BF138" si="15">IF(N132="snížená",J132,0)</f>
        <v>0</v>
      </c>
      <c r="BG132" s="192">
        <f t="shared" ref="BG132:BG138" si="16">IF(N132="zákl. přenesená",J132,0)</f>
        <v>0</v>
      </c>
      <c r="BH132" s="192">
        <f t="shared" ref="BH132:BH138" si="17">IF(N132="sníž. přenesená",J132,0)</f>
        <v>0</v>
      </c>
      <c r="BI132" s="192">
        <f t="shared" ref="BI132:BI138" si="18">IF(N132="nulová",J132,0)</f>
        <v>0</v>
      </c>
      <c r="BJ132" s="18" t="s">
        <v>80</v>
      </c>
      <c r="BK132" s="192">
        <f t="shared" ref="BK132:BK138" si="19">ROUND(I132*H132,2)</f>
        <v>0</v>
      </c>
      <c r="BL132" s="18" t="s">
        <v>260</v>
      </c>
      <c r="BM132" s="191" t="s">
        <v>2173</v>
      </c>
    </row>
    <row r="133" spans="1:65" s="2" customFormat="1" ht="16.5" customHeight="1">
      <c r="A133" s="35"/>
      <c r="B133" s="36"/>
      <c r="C133" s="232" t="s">
        <v>314</v>
      </c>
      <c r="D133" s="232" t="s">
        <v>315</v>
      </c>
      <c r="E133" s="233" t="s">
        <v>2174</v>
      </c>
      <c r="F133" s="234" t="s">
        <v>2175</v>
      </c>
      <c r="G133" s="235" t="s">
        <v>2172</v>
      </c>
      <c r="H133" s="236">
        <v>8</v>
      </c>
      <c r="I133" s="237"/>
      <c r="J133" s="238">
        <f t="shared" si="10"/>
        <v>0</v>
      </c>
      <c r="K133" s="234" t="s">
        <v>19</v>
      </c>
      <c r="L133" s="239"/>
      <c r="M133" s="240" t="s">
        <v>19</v>
      </c>
      <c r="N133" s="241" t="s">
        <v>43</v>
      </c>
      <c r="O133" s="65"/>
      <c r="P133" s="189">
        <f t="shared" si="11"/>
        <v>0</v>
      </c>
      <c r="Q133" s="189">
        <v>0</v>
      </c>
      <c r="R133" s="189">
        <f t="shared" si="12"/>
        <v>0</v>
      </c>
      <c r="S133" s="189">
        <v>0</v>
      </c>
      <c r="T133" s="190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362</v>
      </c>
      <c r="AT133" s="191" t="s">
        <v>315</v>
      </c>
      <c r="AU133" s="191" t="s">
        <v>82</v>
      </c>
      <c r="AY133" s="18" t="s">
        <v>171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8" t="s">
        <v>80</v>
      </c>
      <c r="BK133" s="192">
        <f t="shared" si="19"/>
        <v>0</v>
      </c>
      <c r="BL133" s="18" t="s">
        <v>260</v>
      </c>
      <c r="BM133" s="191" t="s">
        <v>2176</v>
      </c>
    </row>
    <row r="134" spans="1:65" s="2" customFormat="1" ht="16.5" customHeight="1">
      <c r="A134" s="35"/>
      <c r="B134" s="36"/>
      <c r="C134" s="232" t="s">
        <v>321</v>
      </c>
      <c r="D134" s="232" t="s">
        <v>315</v>
      </c>
      <c r="E134" s="233" t="s">
        <v>2177</v>
      </c>
      <c r="F134" s="234" t="s">
        <v>2178</v>
      </c>
      <c r="G134" s="235" t="s">
        <v>189</v>
      </c>
      <c r="H134" s="236">
        <v>1</v>
      </c>
      <c r="I134" s="237"/>
      <c r="J134" s="238">
        <f t="shared" si="10"/>
        <v>0</v>
      </c>
      <c r="K134" s="234" t="s">
        <v>19</v>
      </c>
      <c r="L134" s="239"/>
      <c r="M134" s="240" t="s">
        <v>19</v>
      </c>
      <c r="N134" s="241" t="s">
        <v>43</v>
      </c>
      <c r="O134" s="65"/>
      <c r="P134" s="189">
        <f t="shared" si="11"/>
        <v>0</v>
      </c>
      <c r="Q134" s="189">
        <v>5.0000000000000002E-5</v>
      </c>
      <c r="R134" s="189">
        <f t="shared" si="12"/>
        <v>5.0000000000000002E-5</v>
      </c>
      <c r="S134" s="189">
        <v>0</v>
      </c>
      <c r="T134" s="190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362</v>
      </c>
      <c r="AT134" s="191" t="s">
        <v>315</v>
      </c>
      <c r="AU134" s="191" t="s">
        <v>82</v>
      </c>
      <c r="AY134" s="18" t="s">
        <v>171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8" t="s">
        <v>80</v>
      </c>
      <c r="BK134" s="192">
        <f t="shared" si="19"/>
        <v>0</v>
      </c>
      <c r="BL134" s="18" t="s">
        <v>260</v>
      </c>
      <c r="BM134" s="191" t="s">
        <v>2179</v>
      </c>
    </row>
    <row r="135" spans="1:65" s="2" customFormat="1" ht="16.5" customHeight="1">
      <c r="A135" s="35"/>
      <c r="B135" s="36"/>
      <c r="C135" s="232" t="s">
        <v>328</v>
      </c>
      <c r="D135" s="232" t="s">
        <v>315</v>
      </c>
      <c r="E135" s="233" t="s">
        <v>2180</v>
      </c>
      <c r="F135" s="234" t="s">
        <v>2181</v>
      </c>
      <c r="G135" s="235" t="s">
        <v>2172</v>
      </c>
      <c r="H135" s="236">
        <v>3</v>
      </c>
      <c r="I135" s="237"/>
      <c r="J135" s="238">
        <f t="shared" si="10"/>
        <v>0</v>
      </c>
      <c r="K135" s="234" t="s">
        <v>19</v>
      </c>
      <c r="L135" s="239"/>
      <c r="M135" s="240" t="s">
        <v>19</v>
      </c>
      <c r="N135" s="241" t="s">
        <v>43</v>
      </c>
      <c r="O135" s="65"/>
      <c r="P135" s="189">
        <f t="shared" si="11"/>
        <v>0</v>
      </c>
      <c r="Q135" s="189">
        <v>0</v>
      </c>
      <c r="R135" s="189">
        <f t="shared" si="12"/>
        <v>0</v>
      </c>
      <c r="S135" s="189">
        <v>0</v>
      </c>
      <c r="T135" s="190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362</v>
      </c>
      <c r="AT135" s="191" t="s">
        <v>315</v>
      </c>
      <c r="AU135" s="191" t="s">
        <v>82</v>
      </c>
      <c r="AY135" s="18" t="s">
        <v>171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8" t="s">
        <v>80</v>
      </c>
      <c r="BK135" s="192">
        <f t="shared" si="19"/>
        <v>0</v>
      </c>
      <c r="BL135" s="18" t="s">
        <v>260</v>
      </c>
      <c r="BM135" s="191" t="s">
        <v>2182</v>
      </c>
    </row>
    <row r="136" spans="1:65" s="2" customFormat="1" ht="16.5" customHeight="1">
      <c r="A136" s="35"/>
      <c r="B136" s="36"/>
      <c r="C136" s="232" t="s">
        <v>333</v>
      </c>
      <c r="D136" s="232" t="s">
        <v>315</v>
      </c>
      <c r="E136" s="233" t="s">
        <v>2183</v>
      </c>
      <c r="F136" s="234" t="s">
        <v>2184</v>
      </c>
      <c r="G136" s="235" t="s">
        <v>2172</v>
      </c>
      <c r="H136" s="236">
        <v>1</v>
      </c>
      <c r="I136" s="237"/>
      <c r="J136" s="238">
        <f t="shared" si="10"/>
        <v>0</v>
      </c>
      <c r="K136" s="234" t="s">
        <v>19</v>
      </c>
      <c r="L136" s="239"/>
      <c r="M136" s="240" t="s">
        <v>19</v>
      </c>
      <c r="N136" s="241" t="s">
        <v>43</v>
      </c>
      <c r="O136" s="65"/>
      <c r="P136" s="189">
        <f t="shared" si="11"/>
        <v>0</v>
      </c>
      <c r="Q136" s="189">
        <v>0</v>
      </c>
      <c r="R136" s="189">
        <f t="shared" si="12"/>
        <v>0</v>
      </c>
      <c r="S136" s="189">
        <v>0</v>
      </c>
      <c r="T136" s="190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362</v>
      </c>
      <c r="AT136" s="191" t="s">
        <v>315</v>
      </c>
      <c r="AU136" s="191" t="s">
        <v>82</v>
      </c>
      <c r="AY136" s="18" t="s">
        <v>171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8" t="s">
        <v>80</v>
      </c>
      <c r="BK136" s="192">
        <f t="shared" si="19"/>
        <v>0</v>
      </c>
      <c r="BL136" s="18" t="s">
        <v>260</v>
      </c>
      <c r="BM136" s="191" t="s">
        <v>2185</v>
      </c>
    </row>
    <row r="137" spans="1:65" s="2" customFormat="1" ht="16.5" customHeight="1">
      <c r="A137" s="35"/>
      <c r="B137" s="36"/>
      <c r="C137" s="232" t="s">
        <v>340</v>
      </c>
      <c r="D137" s="232" t="s">
        <v>315</v>
      </c>
      <c r="E137" s="233" t="s">
        <v>2186</v>
      </c>
      <c r="F137" s="234" t="s">
        <v>2187</v>
      </c>
      <c r="G137" s="235" t="s">
        <v>2172</v>
      </c>
      <c r="H137" s="236">
        <v>4</v>
      </c>
      <c r="I137" s="237"/>
      <c r="J137" s="238">
        <f t="shared" si="10"/>
        <v>0</v>
      </c>
      <c r="K137" s="234" t="s">
        <v>19</v>
      </c>
      <c r="L137" s="239"/>
      <c r="M137" s="240" t="s">
        <v>19</v>
      </c>
      <c r="N137" s="241" t="s">
        <v>43</v>
      </c>
      <c r="O137" s="65"/>
      <c r="P137" s="189">
        <f t="shared" si="11"/>
        <v>0</v>
      </c>
      <c r="Q137" s="189">
        <v>0</v>
      </c>
      <c r="R137" s="189">
        <f t="shared" si="12"/>
        <v>0</v>
      </c>
      <c r="S137" s="189">
        <v>0</v>
      </c>
      <c r="T137" s="190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362</v>
      </c>
      <c r="AT137" s="191" t="s">
        <v>315</v>
      </c>
      <c r="AU137" s="191" t="s">
        <v>82</v>
      </c>
      <c r="AY137" s="18" t="s">
        <v>171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8" t="s">
        <v>80</v>
      </c>
      <c r="BK137" s="192">
        <f t="shared" si="19"/>
        <v>0</v>
      </c>
      <c r="BL137" s="18" t="s">
        <v>260</v>
      </c>
      <c r="BM137" s="191" t="s">
        <v>2188</v>
      </c>
    </row>
    <row r="138" spans="1:65" s="2" customFormat="1" ht="24.15" customHeight="1">
      <c r="A138" s="35"/>
      <c r="B138" s="36"/>
      <c r="C138" s="180" t="s">
        <v>348</v>
      </c>
      <c r="D138" s="180" t="s">
        <v>173</v>
      </c>
      <c r="E138" s="181" t="s">
        <v>2189</v>
      </c>
      <c r="F138" s="182" t="s">
        <v>2190</v>
      </c>
      <c r="G138" s="183" t="s">
        <v>189</v>
      </c>
      <c r="H138" s="184">
        <v>1</v>
      </c>
      <c r="I138" s="185"/>
      <c r="J138" s="186">
        <f t="shared" si="10"/>
        <v>0</v>
      </c>
      <c r="K138" s="182" t="s">
        <v>190</v>
      </c>
      <c r="L138" s="40"/>
      <c r="M138" s="187" t="s">
        <v>19</v>
      </c>
      <c r="N138" s="188" t="s">
        <v>43</v>
      </c>
      <c r="O138" s="65"/>
      <c r="P138" s="189">
        <f t="shared" si="11"/>
        <v>0</v>
      </c>
      <c r="Q138" s="189">
        <v>0</v>
      </c>
      <c r="R138" s="189">
        <f t="shared" si="12"/>
        <v>0</v>
      </c>
      <c r="S138" s="189">
        <v>0</v>
      </c>
      <c r="T138" s="190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260</v>
      </c>
      <c r="AT138" s="191" t="s">
        <v>173</v>
      </c>
      <c r="AU138" s="191" t="s">
        <v>82</v>
      </c>
      <c r="AY138" s="18" t="s">
        <v>171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8" t="s">
        <v>80</v>
      </c>
      <c r="BK138" s="192">
        <f t="shared" si="19"/>
        <v>0</v>
      </c>
      <c r="BL138" s="18" t="s">
        <v>260</v>
      </c>
      <c r="BM138" s="191" t="s">
        <v>2191</v>
      </c>
    </row>
    <row r="139" spans="1:65" s="2" customFormat="1" ht="10.199999999999999">
      <c r="A139" s="35"/>
      <c r="B139" s="36"/>
      <c r="C139" s="37"/>
      <c r="D139" s="193" t="s">
        <v>192</v>
      </c>
      <c r="E139" s="37"/>
      <c r="F139" s="194" t="s">
        <v>2192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192</v>
      </c>
      <c r="AU139" s="18" t="s">
        <v>82</v>
      </c>
    </row>
    <row r="140" spans="1:65" s="2" customFormat="1" ht="16.5" customHeight="1">
      <c r="A140" s="35"/>
      <c r="B140" s="36"/>
      <c r="C140" s="232" t="s">
        <v>353</v>
      </c>
      <c r="D140" s="232" t="s">
        <v>315</v>
      </c>
      <c r="E140" s="233" t="s">
        <v>2193</v>
      </c>
      <c r="F140" s="234" t="s">
        <v>2194</v>
      </c>
      <c r="G140" s="235" t="s">
        <v>2172</v>
      </c>
      <c r="H140" s="236">
        <v>1</v>
      </c>
      <c r="I140" s="237"/>
      <c r="J140" s="238">
        <f>ROUND(I140*H140,2)</f>
        <v>0</v>
      </c>
      <c r="K140" s="234" t="s">
        <v>19</v>
      </c>
      <c r="L140" s="239"/>
      <c r="M140" s="240" t="s">
        <v>19</v>
      </c>
      <c r="N140" s="241" t="s">
        <v>43</v>
      </c>
      <c r="O140" s="65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1" t="s">
        <v>362</v>
      </c>
      <c r="AT140" s="191" t="s">
        <v>315</v>
      </c>
      <c r="AU140" s="191" t="s">
        <v>82</v>
      </c>
      <c r="AY140" s="18" t="s">
        <v>171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80</v>
      </c>
      <c r="BK140" s="192">
        <f>ROUND(I140*H140,2)</f>
        <v>0</v>
      </c>
      <c r="BL140" s="18" t="s">
        <v>260</v>
      </c>
      <c r="BM140" s="191" t="s">
        <v>2195</v>
      </c>
    </row>
    <row r="141" spans="1:65" s="2" customFormat="1" ht="49.05" customHeight="1">
      <c r="A141" s="35"/>
      <c r="B141" s="36"/>
      <c r="C141" s="180" t="s">
        <v>358</v>
      </c>
      <c r="D141" s="180" t="s">
        <v>173</v>
      </c>
      <c r="E141" s="181" t="s">
        <v>2196</v>
      </c>
      <c r="F141" s="182" t="s">
        <v>2197</v>
      </c>
      <c r="G141" s="183" t="s">
        <v>189</v>
      </c>
      <c r="H141" s="184">
        <v>6</v>
      </c>
      <c r="I141" s="185"/>
      <c r="J141" s="186">
        <f>ROUND(I141*H141,2)</f>
        <v>0</v>
      </c>
      <c r="K141" s="182" t="s">
        <v>190</v>
      </c>
      <c r="L141" s="40"/>
      <c r="M141" s="187" t="s">
        <v>19</v>
      </c>
      <c r="N141" s="188" t="s">
        <v>43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260</v>
      </c>
      <c r="AT141" s="191" t="s">
        <v>173</v>
      </c>
      <c r="AU141" s="191" t="s">
        <v>82</v>
      </c>
      <c r="AY141" s="18" t="s">
        <v>171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80</v>
      </c>
      <c r="BK141" s="192">
        <f>ROUND(I141*H141,2)</f>
        <v>0</v>
      </c>
      <c r="BL141" s="18" t="s">
        <v>260</v>
      </c>
      <c r="BM141" s="191" t="s">
        <v>2198</v>
      </c>
    </row>
    <row r="142" spans="1:65" s="2" customFormat="1" ht="10.199999999999999">
      <c r="A142" s="35"/>
      <c r="B142" s="36"/>
      <c r="C142" s="37"/>
      <c r="D142" s="193" t="s">
        <v>192</v>
      </c>
      <c r="E142" s="37"/>
      <c r="F142" s="194" t="s">
        <v>2199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192</v>
      </c>
      <c r="AU142" s="18" t="s">
        <v>82</v>
      </c>
    </row>
    <row r="143" spans="1:65" s="2" customFormat="1" ht="24.15" customHeight="1">
      <c r="A143" s="35"/>
      <c r="B143" s="36"/>
      <c r="C143" s="232" t="s">
        <v>362</v>
      </c>
      <c r="D143" s="232" t="s">
        <v>315</v>
      </c>
      <c r="E143" s="233" t="s">
        <v>2200</v>
      </c>
      <c r="F143" s="234" t="s">
        <v>2201</v>
      </c>
      <c r="G143" s="235" t="s">
        <v>2172</v>
      </c>
      <c r="H143" s="236">
        <v>6</v>
      </c>
      <c r="I143" s="237"/>
      <c r="J143" s="238">
        <f>ROUND(I143*H143,2)</f>
        <v>0</v>
      </c>
      <c r="K143" s="234" t="s">
        <v>19</v>
      </c>
      <c r="L143" s="239"/>
      <c r="M143" s="240" t="s">
        <v>19</v>
      </c>
      <c r="N143" s="241" t="s">
        <v>43</v>
      </c>
      <c r="O143" s="65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362</v>
      </c>
      <c r="AT143" s="191" t="s">
        <v>315</v>
      </c>
      <c r="AU143" s="191" t="s">
        <v>82</v>
      </c>
      <c r="AY143" s="18" t="s">
        <v>171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80</v>
      </c>
      <c r="BK143" s="192">
        <f>ROUND(I143*H143,2)</f>
        <v>0</v>
      </c>
      <c r="BL143" s="18" t="s">
        <v>260</v>
      </c>
      <c r="BM143" s="191" t="s">
        <v>2202</v>
      </c>
    </row>
    <row r="144" spans="1:65" s="2" customFormat="1" ht="49.05" customHeight="1">
      <c r="A144" s="35"/>
      <c r="B144" s="36"/>
      <c r="C144" s="180" t="s">
        <v>367</v>
      </c>
      <c r="D144" s="180" t="s">
        <v>173</v>
      </c>
      <c r="E144" s="181" t="s">
        <v>2203</v>
      </c>
      <c r="F144" s="182" t="s">
        <v>2204</v>
      </c>
      <c r="G144" s="183" t="s">
        <v>189</v>
      </c>
      <c r="H144" s="184">
        <v>41</v>
      </c>
      <c r="I144" s="185"/>
      <c r="J144" s="186">
        <f>ROUND(I144*H144,2)</f>
        <v>0</v>
      </c>
      <c r="K144" s="182" t="s">
        <v>190</v>
      </c>
      <c r="L144" s="40"/>
      <c r="M144" s="187" t="s">
        <v>19</v>
      </c>
      <c r="N144" s="188" t="s">
        <v>43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260</v>
      </c>
      <c r="AT144" s="191" t="s">
        <v>173</v>
      </c>
      <c r="AU144" s="191" t="s">
        <v>82</v>
      </c>
      <c r="AY144" s="18" t="s">
        <v>171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80</v>
      </c>
      <c r="BK144" s="192">
        <f>ROUND(I144*H144,2)</f>
        <v>0</v>
      </c>
      <c r="BL144" s="18" t="s">
        <v>260</v>
      </c>
      <c r="BM144" s="191" t="s">
        <v>2205</v>
      </c>
    </row>
    <row r="145" spans="1:65" s="2" customFormat="1" ht="10.199999999999999">
      <c r="A145" s="35"/>
      <c r="B145" s="36"/>
      <c r="C145" s="37"/>
      <c r="D145" s="193" t="s">
        <v>192</v>
      </c>
      <c r="E145" s="37"/>
      <c r="F145" s="194" t="s">
        <v>2206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192</v>
      </c>
      <c r="AU145" s="18" t="s">
        <v>82</v>
      </c>
    </row>
    <row r="146" spans="1:65" s="2" customFormat="1" ht="16.5" customHeight="1">
      <c r="A146" s="35"/>
      <c r="B146" s="36"/>
      <c r="C146" s="232" t="s">
        <v>373</v>
      </c>
      <c r="D146" s="232" t="s">
        <v>315</v>
      </c>
      <c r="E146" s="233" t="s">
        <v>2207</v>
      </c>
      <c r="F146" s="234" t="s">
        <v>2208</v>
      </c>
      <c r="G146" s="235" t="s">
        <v>189</v>
      </c>
      <c r="H146" s="236">
        <v>41</v>
      </c>
      <c r="I146" s="237"/>
      <c r="J146" s="238">
        <f>ROUND(I146*H146,2)</f>
        <v>0</v>
      </c>
      <c r="K146" s="234" t="s">
        <v>19</v>
      </c>
      <c r="L146" s="239"/>
      <c r="M146" s="240" t="s">
        <v>19</v>
      </c>
      <c r="N146" s="241" t="s">
        <v>43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362</v>
      </c>
      <c r="AT146" s="191" t="s">
        <v>315</v>
      </c>
      <c r="AU146" s="191" t="s">
        <v>82</v>
      </c>
      <c r="AY146" s="18" t="s">
        <v>171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80</v>
      </c>
      <c r="BK146" s="192">
        <f>ROUND(I146*H146,2)</f>
        <v>0</v>
      </c>
      <c r="BL146" s="18" t="s">
        <v>260</v>
      </c>
      <c r="BM146" s="191" t="s">
        <v>2209</v>
      </c>
    </row>
    <row r="147" spans="1:65" s="2" customFormat="1" ht="37.799999999999997" customHeight="1">
      <c r="A147" s="35"/>
      <c r="B147" s="36"/>
      <c r="C147" s="180" t="s">
        <v>379</v>
      </c>
      <c r="D147" s="180" t="s">
        <v>173</v>
      </c>
      <c r="E147" s="181" t="s">
        <v>2210</v>
      </c>
      <c r="F147" s="182" t="s">
        <v>2211</v>
      </c>
      <c r="G147" s="183" t="s">
        <v>189</v>
      </c>
      <c r="H147" s="184">
        <v>6</v>
      </c>
      <c r="I147" s="185"/>
      <c r="J147" s="186">
        <f>ROUND(I147*H147,2)</f>
        <v>0</v>
      </c>
      <c r="K147" s="182" t="s">
        <v>190</v>
      </c>
      <c r="L147" s="40"/>
      <c r="M147" s="187" t="s">
        <v>19</v>
      </c>
      <c r="N147" s="188" t="s">
        <v>43</v>
      </c>
      <c r="O147" s="65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260</v>
      </c>
      <c r="AT147" s="191" t="s">
        <v>173</v>
      </c>
      <c r="AU147" s="191" t="s">
        <v>82</v>
      </c>
      <c r="AY147" s="18" t="s">
        <v>171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80</v>
      </c>
      <c r="BK147" s="192">
        <f>ROUND(I147*H147,2)</f>
        <v>0</v>
      </c>
      <c r="BL147" s="18" t="s">
        <v>260</v>
      </c>
      <c r="BM147" s="191" t="s">
        <v>2212</v>
      </c>
    </row>
    <row r="148" spans="1:65" s="2" customFormat="1" ht="10.199999999999999">
      <c r="A148" s="35"/>
      <c r="B148" s="36"/>
      <c r="C148" s="37"/>
      <c r="D148" s="193" t="s">
        <v>192</v>
      </c>
      <c r="E148" s="37"/>
      <c r="F148" s="194" t="s">
        <v>2213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192</v>
      </c>
      <c r="AU148" s="18" t="s">
        <v>82</v>
      </c>
    </row>
    <row r="149" spans="1:65" s="2" customFormat="1" ht="16.5" customHeight="1">
      <c r="A149" s="35"/>
      <c r="B149" s="36"/>
      <c r="C149" s="232" t="s">
        <v>384</v>
      </c>
      <c r="D149" s="232" t="s">
        <v>315</v>
      </c>
      <c r="E149" s="233" t="s">
        <v>2214</v>
      </c>
      <c r="F149" s="234" t="s">
        <v>2215</v>
      </c>
      <c r="G149" s="235" t="s">
        <v>189</v>
      </c>
      <c r="H149" s="236">
        <v>6</v>
      </c>
      <c r="I149" s="237"/>
      <c r="J149" s="238">
        <f>ROUND(I149*H149,2)</f>
        <v>0</v>
      </c>
      <c r="K149" s="234" t="s">
        <v>19</v>
      </c>
      <c r="L149" s="239"/>
      <c r="M149" s="240" t="s">
        <v>19</v>
      </c>
      <c r="N149" s="241" t="s">
        <v>43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362</v>
      </c>
      <c r="AT149" s="191" t="s">
        <v>315</v>
      </c>
      <c r="AU149" s="191" t="s">
        <v>82</v>
      </c>
      <c r="AY149" s="18" t="s">
        <v>171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80</v>
      </c>
      <c r="BK149" s="192">
        <f>ROUND(I149*H149,2)</f>
        <v>0</v>
      </c>
      <c r="BL149" s="18" t="s">
        <v>260</v>
      </c>
      <c r="BM149" s="191" t="s">
        <v>2216</v>
      </c>
    </row>
    <row r="150" spans="1:65" s="2" customFormat="1" ht="33" customHeight="1">
      <c r="A150" s="35"/>
      <c r="B150" s="36"/>
      <c r="C150" s="180" t="s">
        <v>389</v>
      </c>
      <c r="D150" s="180" t="s">
        <v>173</v>
      </c>
      <c r="E150" s="181" t="s">
        <v>2217</v>
      </c>
      <c r="F150" s="182" t="s">
        <v>2218</v>
      </c>
      <c r="G150" s="183" t="s">
        <v>189</v>
      </c>
      <c r="H150" s="184">
        <v>2</v>
      </c>
      <c r="I150" s="185"/>
      <c r="J150" s="186">
        <f>ROUND(I150*H150,2)</f>
        <v>0</v>
      </c>
      <c r="K150" s="182" t="s">
        <v>190</v>
      </c>
      <c r="L150" s="40"/>
      <c r="M150" s="187" t="s">
        <v>19</v>
      </c>
      <c r="N150" s="188" t="s">
        <v>43</v>
      </c>
      <c r="O150" s="65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260</v>
      </c>
      <c r="AT150" s="191" t="s">
        <v>173</v>
      </c>
      <c r="AU150" s="191" t="s">
        <v>82</v>
      </c>
      <c r="AY150" s="18" t="s">
        <v>171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80</v>
      </c>
      <c r="BK150" s="192">
        <f>ROUND(I150*H150,2)</f>
        <v>0</v>
      </c>
      <c r="BL150" s="18" t="s">
        <v>260</v>
      </c>
      <c r="BM150" s="191" t="s">
        <v>2219</v>
      </c>
    </row>
    <row r="151" spans="1:65" s="2" customFormat="1" ht="10.199999999999999">
      <c r="A151" s="35"/>
      <c r="B151" s="36"/>
      <c r="C151" s="37"/>
      <c r="D151" s="193" t="s">
        <v>192</v>
      </c>
      <c r="E151" s="37"/>
      <c r="F151" s="194" t="s">
        <v>2220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192</v>
      </c>
      <c r="AU151" s="18" t="s">
        <v>82</v>
      </c>
    </row>
    <row r="152" spans="1:65" s="2" customFormat="1" ht="16.5" customHeight="1">
      <c r="A152" s="35"/>
      <c r="B152" s="36"/>
      <c r="C152" s="232" t="s">
        <v>394</v>
      </c>
      <c r="D152" s="232" t="s">
        <v>315</v>
      </c>
      <c r="E152" s="233" t="s">
        <v>2221</v>
      </c>
      <c r="F152" s="234" t="s">
        <v>2222</v>
      </c>
      <c r="G152" s="235" t="s">
        <v>189</v>
      </c>
      <c r="H152" s="236">
        <v>2</v>
      </c>
      <c r="I152" s="237"/>
      <c r="J152" s="238">
        <f>ROUND(I152*H152,2)</f>
        <v>0</v>
      </c>
      <c r="K152" s="234" t="s">
        <v>19</v>
      </c>
      <c r="L152" s="239"/>
      <c r="M152" s="240" t="s">
        <v>19</v>
      </c>
      <c r="N152" s="241" t="s">
        <v>43</v>
      </c>
      <c r="O152" s="65"/>
      <c r="P152" s="189">
        <f>O152*H152</f>
        <v>0</v>
      </c>
      <c r="Q152" s="189">
        <v>2.5000000000000001E-4</v>
      </c>
      <c r="R152" s="189">
        <f>Q152*H152</f>
        <v>5.0000000000000001E-4</v>
      </c>
      <c r="S152" s="189">
        <v>0</v>
      </c>
      <c r="T152" s="19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1" t="s">
        <v>362</v>
      </c>
      <c r="AT152" s="191" t="s">
        <v>315</v>
      </c>
      <c r="AU152" s="191" t="s">
        <v>82</v>
      </c>
      <c r="AY152" s="18" t="s">
        <v>171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80</v>
      </c>
      <c r="BK152" s="192">
        <f>ROUND(I152*H152,2)</f>
        <v>0</v>
      </c>
      <c r="BL152" s="18" t="s">
        <v>260</v>
      </c>
      <c r="BM152" s="191" t="s">
        <v>2223</v>
      </c>
    </row>
    <row r="153" spans="1:65" s="2" customFormat="1" ht="37.799999999999997" customHeight="1">
      <c r="A153" s="35"/>
      <c r="B153" s="36"/>
      <c r="C153" s="180" t="s">
        <v>399</v>
      </c>
      <c r="D153" s="180" t="s">
        <v>173</v>
      </c>
      <c r="E153" s="181" t="s">
        <v>2224</v>
      </c>
      <c r="F153" s="182" t="s">
        <v>2225</v>
      </c>
      <c r="G153" s="183" t="s">
        <v>189</v>
      </c>
      <c r="H153" s="184">
        <v>18</v>
      </c>
      <c r="I153" s="185"/>
      <c r="J153" s="186">
        <f>ROUND(I153*H153,2)</f>
        <v>0</v>
      </c>
      <c r="K153" s="182" t="s">
        <v>190</v>
      </c>
      <c r="L153" s="40"/>
      <c r="M153" s="187" t="s">
        <v>19</v>
      </c>
      <c r="N153" s="188" t="s">
        <v>43</v>
      </c>
      <c r="O153" s="6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260</v>
      </c>
      <c r="AT153" s="191" t="s">
        <v>173</v>
      </c>
      <c r="AU153" s="191" t="s">
        <v>82</v>
      </c>
      <c r="AY153" s="18" t="s">
        <v>171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80</v>
      </c>
      <c r="BK153" s="192">
        <f>ROUND(I153*H153,2)</f>
        <v>0</v>
      </c>
      <c r="BL153" s="18" t="s">
        <v>260</v>
      </c>
      <c r="BM153" s="191" t="s">
        <v>2226</v>
      </c>
    </row>
    <row r="154" spans="1:65" s="2" customFormat="1" ht="10.199999999999999">
      <c r="A154" s="35"/>
      <c r="B154" s="36"/>
      <c r="C154" s="37"/>
      <c r="D154" s="193" t="s">
        <v>192</v>
      </c>
      <c r="E154" s="37"/>
      <c r="F154" s="194" t="s">
        <v>2227</v>
      </c>
      <c r="G154" s="37"/>
      <c r="H154" s="37"/>
      <c r="I154" s="195"/>
      <c r="J154" s="37"/>
      <c r="K154" s="37"/>
      <c r="L154" s="40"/>
      <c r="M154" s="196"/>
      <c r="N154" s="19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192</v>
      </c>
      <c r="AU154" s="18" t="s">
        <v>82</v>
      </c>
    </row>
    <row r="155" spans="1:65" s="2" customFormat="1" ht="16.5" customHeight="1">
      <c r="A155" s="35"/>
      <c r="B155" s="36"/>
      <c r="C155" s="232" t="s">
        <v>405</v>
      </c>
      <c r="D155" s="232" t="s">
        <v>315</v>
      </c>
      <c r="E155" s="233" t="s">
        <v>2228</v>
      </c>
      <c r="F155" s="234" t="s">
        <v>2229</v>
      </c>
      <c r="G155" s="235" t="s">
        <v>370</v>
      </c>
      <c r="H155" s="236">
        <v>18</v>
      </c>
      <c r="I155" s="237"/>
      <c r="J155" s="238">
        <f>ROUND(I155*H155,2)</f>
        <v>0</v>
      </c>
      <c r="K155" s="234" t="s">
        <v>19</v>
      </c>
      <c r="L155" s="239"/>
      <c r="M155" s="240" t="s">
        <v>19</v>
      </c>
      <c r="N155" s="241" t="s">
        <v>43</v>
      </c>
      <c r="O155" s="65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362</v>
      </c>
      <c r="AT155" s="191" t="s">
        <v>315</v>
      </c>
      <c r="AU155" s="191" t="s">
        <v>82</v>
      </c>
      <c r="AY155" s="18" t="s">
        <v>171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80</v>
      </c>
      <c r="BK155" s="192">
        <f>ROUND(I155*H155,2)</f>
        <v>0</v>
      </c>
      <c r="BL155" s="18" t="s">
        <v>260</v>
      </c>
      <c r="BM155" s="191" t="s">
        <v>2230</v>
      </c>
    </row>
    <row r="156" spans="1:65" s="2" customFormat="1" ht="16.5" customHeight="1">
      <c r="A156" s="35"/>
      <c r="B156" s="36"/>
      <c r="C156" s="180" t="s">
        <v>411</v>
      </c>
      <c r="D156" s="180" t="s">
        <v>173</v>
      </c>
      <c r="E156" s="181" t="s">
        <v>2231</v>
      </c>
      <c r="F156" s="182" t="s">
        <v>2232</v>
      </c>
      <c r="G156" s="183" t="s">
        <v>189</v>
      </c>
      <c r="H156" s="184">
        <v>1</v>
      </c>
      <c r="I156" s="185"/>
      <c r="J156" s="186">
        <f>ROUND(I156*H156,2)</f>
        <v>0</v>
      </c>
      <c r="K156" s="182" t="s">
        <v>19</v>
      </c>
      <c r="L156" s="40"/>
      <c r="M156" s="187" t="s">
        <v>19</v>
      </c>
      <c r="N156" s="188" t="s">
        <v>43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260</v>
      </c>
      <c r="AT156" s="191" t="s">
        <v>173</v>
      </c>
      <c r="AU156" s="191" t="s">
        <v>82</v>
      </c>
      <c r="AY156" s="18" t="s">
        <v>171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80</v>
      </c>
      <c r="BK156" s="192">
        <f>ROUND(I156*H156,2)</f>
        <v>0</v>
      </c>
      <c r="BL156" s="18" t="s">
        <v>260</v>
      </c>
      <c r="BM156" s="191" t="s">
        <v>2233</v>
      </c>
    </row>
    <row r="157" spans="1:65" s="2" customFormat="1" ht="16.5" customHeight="1">
      <c r="A157" s="35"/>
      <c r="B157" s="36"/>
      <c r="C157" s="232" t="s">
        <v>417</v>
      </c>
      <c r="D157" s="232" t="s">
        <v>315</v>
      </c>
      <c r="E157" s="233" t="s">
        <v>2234</v>
      </c>
      <c r="F157" s="234" t="s">
        <v>2232</v>
      </c>
      <c r="G157" s="235" t="s">
        <v>189</v>
      </c>
      <c r="H157" s="236">
        <v>1</v>
      </c>
      <c r="I157" s="237"/>
      <c r="J157" s="238">
        <f>ROUND(I157*H157,2)</f>
        <v>0</v>
      </c>
      <c r="K157" s="234" t="s">
        <v>19</v>
      </c>
      <c r="L157" s="239"/>
      <c r="M157" s="240" t="s">
        <v>19</v>
      </c>
      <c r="N157" s="241" t="s">
        <v>43</v>
      </c>
      <c r="O157" s="65"/>
      <c r="P157" s="189">
        <f>O157*H157</f>
        <v>0</v>
      </c>
      <c r="Q157" s="189">
        <v>8.0000000000000004E-4</v>
      </c>
      <c r="R157" s="189">
        <f>Q157*H157</f>
        <v>8.0000000000000004E-4</v>
      </c>
      <c r="S157" s="189">
        <v>0</v>
      </c>
      <c r="T157" s="19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1" t="s">
        <v>362</v>
      </c>
      <c r="AT157" s="191" t="s">
        <v>315</v>
      </c>
      <c r="AU157" s="191" t="s">
        <v>82</v>
      </c>
      <c r="AY157" s="18" t="s">
        <v>171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80</v>
      </c>
      <c r="BK157" s="192">
        <f>ROUND(I157*H157,2)</f>
        <v>0</v>
      </c>
      <c r="BL157" s="18" t="s">
        <v>260</v>
      </c>
      <c r="BM157" s="191" t="s">
        <v>2235</v>
      </c>
    </row>
    <row r="158" spans="1:65" s="2" customFormat="1" ht="37.799999999999997" customHeight="1">
      <c r="A158" s="35"/>
      <c r="B158" s="36"/>
      <c r="C158" s="180" t="s">
        <v>423</v>
      </c>
      <c r="D158" s="180" t="s">
        <v>173</v>
      </c>
      <c r="E158" s="181" t="s">
        <v>2236</v>
      </c>
      <c r="F158" s="182" t="s">
        <v>2237</v>
      </c>
      <c r="G158" s="183" t="s">
        <v>189</v>
      </c>
      <c r="H158" s="184">
        <v>3</v>
      </c>
      <c r="I158" s="185"/>
      <c r="J158" s="186">
        <f>ROUND(I158*H158,2)</f>
        <v>0</v>
      </c>
      <c r="K158" s="182" t="s">
        <v>190</v>
      </c>
      <c r="L158" s="40"/>
      <c r="M158" s="187" t="s">
        <v>19</v>
      </c>
      <c r="N158" s="188" t="s">
        <v>43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260</v>
      </c>
      <c r="AT158" s="191" t="s">
        <v>173</v>
      </c>
      <c r="AU158" s="191" t="s">
        <v>82</v>
      </c>
      <c r="AY158" s="18" t="s">
        <v>171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80</v>
      </c>
      <c r="BK158" s="192">
        <f>ROUND(I158*H158,2)</f>
        <v>0</v>
      </c>
      <c r="BL158" s="18" t="s">
        <v>260</v>
      </c>
      <c r="BM158" s="191" t="s">
        <v>2238</v>
      </c>
    </row>
    <row r="159" spans="1:65" s="2" customFormat="1" ht="10.199999999999999">
      <c r="A159" s="35"/>
      <c r="B159" s="36"/>
      <c r="C159" s="37"/>
      <c r="D159" s="193" t="s">
        <v>192</v>
      </c>
      <c r="E159" s="37"/>
      <c r="F159" s="194" t="s">
        <v>2239</v>
      </c>
      <c r="G159" s="37"/>
      <c r="H159" s="37"/>
      <c r="I159" s="195"/>
      <c r="J159" s="37"/>
      <c r="K159" s="37"/>
      <c r="L159" s="40"/>
      <c r="M159" s="196"/>
      <c r="N159" s="197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192</v>
      </c>
      <c r="AU159" s="18" t="s">
        <v>82</v>
      </c>
    </row>
    <row r="160" spans="1:65" s="2" customFormat="1" ht="21.75" customHeight="1">
      <c r="A160" s="35"/>
      <c r="B160" s="36"/>
      <c r="C160" s="232" t="s">
        <v>427</v>
      </c>
      <c r="D160" s="232" t="s">
        <v>315</v>
      </c>
      <c r="E160" s="233" t="s">
        <v>2240</v>
      </c>
      <c r="F160" s="234" t="s">
        <v>2241</v>
      </c>
      <c r="G160" s="235" t="s">
        <v>189</v>
      </c>
      <c r="H160" s="236">
        <v>3</v>
      </c>
      <c r="I160" s="237"/>
      <c r="J160" s="238">
        <f>ROUND(I160*H160,2)</f>
        <v>0</v>
      </c>
      <c r="K160" s="234" t="s">
        <v>190</v>
      </c>
      <c r="L160" s="239"/>
      <c r="M160" s="240" t="s">
        <v>19</v>
      </c>
      <c r="N160" s="241" t="s">
        <v>43</v>
      </c>
      <c r="O160" s="65"/>
      <c r="P160" s="189">
        <f>O160*H160</f>
        <v>0</v>
      </c>
      <c r="Q160" s="189">
        <v>1.6000000000000001E-3</v>
      </c>
      <c r="R160" s="189">
        <f>Q160*H160</f>
        <v>4.8000000000000004E-3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362</v>
      </c>
      <c r="AT160" s="191" t="s">
        <v>315</v>
      </c>
      <c r="AU160" s="191" t="s">
        <v>82</v>
      </c>
      <c r="AY160" s="18" t="s">
        <v>171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80</v>
      </c>
      <c r="BK160" s="192">
        <f>ROUND(I160*H160,2)</f>
        <v>0</v>
      </c>
      <c r="BL160" s="18" t="s">
        <v>260</v>
      </c>
      <c r="BM160" s="191" t="s">
        <v>2242</v>
      </c>
    </row>
    <row r="161" spans="1:65" s="2" customFormat="1" ht="37.799999999999997" customHeight="1">
      <c r="A161" s="35"/>
      <c r="B161" s="36"/>
      <c r="C161" s="180" t="s">
        <v>432</v>
      </c>
      <c r="D161" s="180" t="s">
        <v>173</v>
      </c>
      <c r="E161" s="181" t="s">
        <v>2243</v>
      </c>
      <c r="F161" s="182" t="s">
        <v>2244</v>
      </c>
      <c r="G161" s="183" t="s">
        <v>189</v>
      </c>
      <c r="H161" s="184">
        <v>3</v>
      </c>
      <c r="I161" s="185"/>
      <c r="J161" s="186">
        <f>ROUND(I161*H161,2)</f>
        <v>0</v>
      </c>
      <c r="K161" s="182" t="s">
        <v>190</v>
      </c>
      <c r="L161" s="40"/>
      <c r="M161" s="187" t="s">
        <v>19</v>
      </c>
      <c r="N161" s="188" t="s">
        <v>43</v>
      </c>
      <c r="O161" s="65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260</v>
      </c>
      <c r="AT161" s="191" t="s">
        <v>173</v>
      </c>
      <c r="AU161" s="191" t="s">
        <v>82</v>
      </c>
      <c r="AY161" s="18" t="s">
        <v>171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80</v>
      </c>
      <c r="BK161" s="192">
        <f>ROUND(I161*H161,2)</f>
        <v>0</v>
      </c>
      <c r="BL161" s="18" t="s">
        <v>260</v>
      </c>
      <c r="BM161" s="191" t="s">
        <v>2245</v>
      </c>
    </row>
    <row r="162" spans="1:65" s="2" customFormat="1" ht="10.199999999999999">
      <c r="A162" s="35"/>
      <c r="B162" s="36"/>
      <c r="C162" s="37"/>
      <c r="D162" s="193" t="s">
        <v>192</v>
      </c>
      <c r="E162" s="37"/>
      <c r="F162" s="194" t="s">
        <v>2246</v>
      </c>
      <c r="G162" s="37"/>
      <c r="H162" s="37"/>
      <c r="I162" s="195"/>
      <c r="J162" s="37"/>
      <c r="K162" s="37"/>
      <c r="L162" s="40"/>
      <c r="M162" s="196"/>
      <c r="N162" s="19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192</v>
      </c>
      <c r="AU162" s="18" t="s">
        <v>82</v>
      </c>
    </row>
    <row r="163" spans="1:65" s="2" customFormat="1" ht="44.25" customHeight="1">
      <c r="A163" s="35"/>
      <c r="B163" s="36"/>
      <c r="C163" s="232" t="s">
        <v>436</v>
      </c>
      <c r="D163" s="232" t="s">
        <v>315</v>
      </c>
      <c r="E163" s="233" t="s">
        <v>2247</v>
      </c>
      <c r="F163" s="234" t="s">
        <v>2248</v>
      </c>
      <c r="G163" s="235" t="s">
        <v>189</v>
      </c>
      <c r="H163" s="236">
        <v>3</v>
      </c>
      <c r="I163" s="237"/>
      <c r="J163" s="238">
        <f>ROUND(I163*H163,2)</f>
        <v>0</v>
      </c>
      <c r="K163" s="234" t="s">
        <v>19</v>
      </c>
      <c r="L163" s="239"/>
      <c r="M163" s="240" t="s">
        <v>19</v>
      </c>
      <c r="N163" s="241" t="s">
        <v>43</v>
      </c>
      <c r="O163" s="65"/>
      <c r="P163" s="189">
        <f>O163*H163</f>
        <v>0</v>
      </c>
      <c r="Q163" s="189">
        <v>1.11E-2</v>
      </c>
      <c r="R163" s="189">
        <f>Q163*H163</f>
        <v>3.3300000000000003E-2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362</v>
      </c>
      <c r="AT163" s="191" t="s">
        <v>315</v>
      </c>
      <c r="AU163" s="191" t="s">
        <v>82</v>
      </c>
      <c r="AY163" s="18" t="s">
        <v>171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80</v>
      </c>
      <c r="BK163" s="192">
        <f>ROUND(I163*H163,2)</f>
        <v>0</v>
      </c>
      <c r="BL163" s="18" t="s">
        <v>260</v>
      </c>
      <c r="BM163" s="191" t="s">
        <v>2249</v>
      </c>
    </row>
    <row r="164" spans="1:65" s="2" customFormat="1" ht="37.799999999999997" customHeight="1">
      <c r="A164" s="35"/>
      <c r="B164" s="36"/>
      <c r="C164" s="180" t="s">
        <v>443</v>
      </c>
      <c r="D164" s="180" t="s">
        <v>173</v>
      </c>
      <c r="E164" s="181" t="s">
        <v>2250</v>
      </c>
      <c r="F164" s="182" t="s">
        <v>2251</v>
      </c>
      <c r="G164" s="183" t="s">
        <v>189</v>
      </c>
      <c r="H164" s="184">
        <v>3</v>
      </c>
      <c r="I164" s="185"/>
      <c r="J164" s="186">
        <f>ROUND(I164*H164,2)</f>
        <v>0</v>
      </c>
      <c r="K164" s="182" t="s">
        <v>190</v>
      </c>
      <c r="L164" s="40"/>
      <c r="M164" s="187" t="s">
        <v>19</v>
      </c>
      <c r="N164" s="188" t="s">
        <v>43</v>
      </c>
      <c r="O164" s="6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260</v>
      </c>
      <c r="AT164" s="191" t="s">
        <v>173</v>
      </c>
      <c r="AU164" s="191" t="s">
        <v>82</v>
      </c>
      <c r="AY164" s="18" t="s">
        <v>171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80</v>
      </c>
      <c r="BK164" s="192">
        <f>ROUND(I164*H164,2)</f>
        <v>0</v>
      </c>
      <c r="BL164" s="18" t="s">
        <v>260</v>
      </c>
      <c r="BM164" s="191" t="s">
        <v>2252</v>
      </c>
    </row>
    <row r="165" spans="1:65" s="2" customFormat="1" ht="10.199999999999999">
      <c r="A165" s="35"/>
      <c r="B165" s="36"/>
      <c r="C165" s="37"/>
      <c r="D165" s="193" t="s">
        <v>192</v>
      </c>
      <c r="E165" s="37"/>
      <c r="F165" s="194" t="s">
        <v>2253</v>
      </c>
      <c r="G165" s="37"/>
      <c r="H165" s="37"/>
      <c r="I165" s="195"/>
      <c r="J165" s="37"/>
      <c r="K165" s="37"/>
      <c r="L165" s="40"/>
      <c r="M165" s="196"/>
      <c r="N165" s="19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192</v>
      </c>
      <c r="AU165" s="18" t="s">
        <v>82</v>
      </c>
    </row>
    <row r="166" spans="1:65" s="2" customFormat="1" ht="16.5" customHeight="1">
      <c r="A166" s="35"/>
      <c r="B166" s="36"/>
      <c r="C166" s="232" t="s">
        <v>449</v>
      </c>
      <c r="D166" s="232" t="s">
        <v>315</v>
      </c>
      <c r="E166" s="233" t="s">
        <v>2254</v>
      </c>
      <c r="F166" s="234" t="s">
        <v>2255</v>
      </c>
      <c r="G166" s="235" t="s">
        <v>189</v>
      </c>
      <c r="H166" s="236">
        <v>3</v>
      </c>
      <c r="I166" s="237"/>
      <c r="J166" s="238">
        <f>ROUND(I166*H166,2)</f>
        <v>0</v>
      </c>
      <c r="K166" s="234" t="s">
        <v>19</v>
      </c>
      <c r="L166" s="239"/>
      <c r="M166" s="240" t="s">
        <v>19</v>
      </c>
      <c r="N166" s="241" t="s">
        <v>43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362</v>
      </c>
      <c r="AT166" s="191" t="s">
        <v>315</v>
      </c>
      <c r="AU166" s="191" t="s">
        <v>82</v>
      </c>
      <c r="AY166" s="18" t="s">
        <v>171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80</v>
      </c>
      <c r="BK166" s="192">
        <f>ROUND(I166*H166,2)</f>
        <v>0</v>
      </c>
      <c r="BL166" s="18" t="s">
        <v>260</v>
      </c>
      <c r="BM166" s="191" t="s">
        <v>2256</v>
      </c>
    </row>
    <row r="167" spans="1:65" s="2" customFormat="1" ht="49.05" customHeight="1">
      <c r="A167" s="35"/>
      <c r="B167" s="36"/>
      <c r="C167" s="180" t="s">
        <v>455</v>
      </c>
      <c r="D167" s="180" t="s">
        <v>173</v>
      </c>
      <c r="E167" s="181" t="s">
        <v>2257</v>
      </c>
      <c r="F167" s="182" t="s">
        <v>2258</v>
      </c>
      <c r="G167" s="183" t="s">
        <v>376</v>
      </c>
      <c r="H167" s="184">
        <v>150</v>
      </c>
      <c r="I167" s="185"/>
      <c r="J167" s="186">
        <f>ROUND(I167*H167,2)</f>
        <v>0</v>
      </c>
      <c r="K167" s="182" t="s">
        <v>190</v>
      </c>
      <c r="L167" s="40"/>
      <c r="M167" s="187" t="s">
        <v>19</v>
      </c>
      <c r="N167" s="188" t="s">
        <v>43</v>
      </c>
      <c r="O167" s="65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260</v>
      </c>
      <c r="AT167" s="191" t="s">
        <v>173</v>
      </c>
      <c r="AU167" s="191" t="s">
        <v>82</v>
      </c>
      <c r="AY167" s="18" t="s">
        <v>171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80</v>
      </c>
      <c r="BK167" s="192">
        <f>ROUND(I167*H167,2)</f>
        <v>0</v>
      </c>
      <c r="BL167" s="18" t="s">
        <v>260</v>
      </c>
      <c r="BM167" s="191" t="s">
        <v>2259</v>
      </c>
    </row>
    <row r="168" spans="1:65" s="2" customFormat="1" ht="10.199999999999999">
      <c r="A168" s="35"/>
      <c r="B168" s="36"/>
      <c r="C168" s="37"/>
      <c r="D168" s="193" t="s">
        <v>192</v>
      </c>
      <c r="E168" s="37"/>
      <c r="F168" s="194" t="s">
        <v>2260</v>
      </c>
      <c r="G168" s="37"/>
      <c r="H168" s="37"/>
      <c r="I168" s="195"/>
      <c r="J168" s="37"/>
      <c r="K168" s="37"/>
      <c r="L168" s="40"/>
      <c r="M168" s="196"/>
      <c r="N168" s="197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192</v>
      </c>
      <c r="AU168" s="18" t="s">
        <v>82</v>
      </c>
    </row>
    <row r="169" spans="1:65" s="2" customFormat="1" ht="24.15" customHeight="1">
      <c r="A169" s="35"/>
      <c r="B169" s="36"/>
      <c r="C169" s="232" t="s">
        <v>461</v>
      </c>
      <c r="D169" s="232" t="s">
        <v>315</v>
      </c>
      <c r="E169" s="233" t="s">
        <v>2261</v>
      </c>
      <c r="F169" s="234" t="s">
        <v>2262</v>
      </c>
      <c r="G169" s="235" t="s">
        <v>376</v>
      </c>
      <c r="H169" s="236">
        <v>120</v>
      </c>
      <c r="I169" s="237"/>
      <c r="J169" s="238">
        <f>ROUND(I169*H169,2)</f>
        <v>0</v>
      </c>
      <c r="K169" s="234" t="s">
        <v>190</v>
      </c>
      <c r="L169" s="239"/>
      <c r="M169" s="240" t="s">
        <v>19</v>
      </c>
      <c r="N169" s="241" t="s">
        <v>43</v>
      </c>
      <c r="O169" s="65"/>
      <c r="P169" s="189">
        <f>O169*H169</f>
        <v>0</v>
      </c>
      <c r="Q169" s="189">
        <v>5.0000000000000002E-5</v>
      </c>
      <c r="R169" s="189">
        <f>Q169*H169</f>
        <v>6.0000000000000001E-3</v>
      </c>
      <c r="S169" s="189">
        <v>0</v>
      </c>
      <c r="T169" s="19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1" t="s">
        <v>362</v>
      </c>
      <c r="AT169" s="191" t="s">
        <v>315</v>
      </c>
      <c r="AU169" s="191" t="s">
        <v>82</v>
      </c>
      <c r="AY169" s="18" t="s">
        <v>171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80</v>
      </c>
      <c r="BK169" s="192">
        <f>ROUND(I169*H169,2)</f>
        <v>0</v>
      </c>
      <c r="BL169" s="18" t="s">
        <v>260</v>
      </c>
      <c r="BM169" s="191" t="s">
        <v>2263</v>
      </c>
    </row>
    <row r="170" spans="1:65" s="2" customFormat="1" ht="16.5" customHeight="1">
      <c r="A170" s="35"/>
      <c r="B170" s="36"/>
      <c r="C170" s="232" t="s">
        <v>466</v>
      </c>
      <c r="D170" s="232" t="s">
        <v>315</v>
      </c>
      <c r="E170" s="233" t="s">
        <v>2264</v>
      </c>
      <c r="F170" s="234" t="s">
        <v>2265</v>
      </c>
      <c r="G170" s="235" t="s">
        <v>376</v>
      </c>
      <c r="H170" s="236">
        <v>30</v>
      </c>
      <c r="I170" s="237"/>
      <c r="J170" s="238">
        <f>ROUND(I170*H170,2)</f>
        <v>0</v>
      </c>
      <c r="K170" s="234" t="s">
        <v>19</v>
      </c>
      <c r="L170" s="239"/>
      <c r="M170" s="240" t="s">
        <v>19</v>
      </c>
      <c r="N170" s="241" t="s">
        <v>43</v>
      </c>
      <c r="O170" s="65"/>
      <c r="P170" s="189">
        <f>O170*H170</f>
        <v>0</v>
      </c>
      <c r="Q170" s="189">
        <v>1.1E-4</v>
      </c>
      <c r="R170" s="189">
        <f>Q170*H170</f>
        <v>3.3E-3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362</v>
      </c>
      <c r="AT170" s="191" t="s">
        <v>315</v>
      </c>
      <c r="AU170" s="191" t="s">
        <v>82</v>
      </c>
      <c r="AY170" s="18" t="s">
        <v>171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80</v>
      </c>
      <c r="BK170" s="192">
        <f>ROUND(I170*H170,2)</f>
        <v>0</v>
      </c>
      <c r="BL170" s="18" t="s">
        <v>260</v>
      </c>
      <c r="BM170" s="191" t="s">
        <v>2266</v>
      </c>
    </row>
    <row r="171" spans="1:65" s="2" customFormat="1" ht="44.25" customHeight="1">
      <c r="A171" s="35"/>
      <c r="B171" s="36"/>
      <c r="C171" s="180" t="s">
        <v>471</v>
      </c>
      <c r="D171" s="180" t="s">
        <v>173</v>
      </c>
      <c r="E171" s="181" t="s">
        <v>2267</v>
      </c>
      <c r="F171" s="182" t="s">
        <v>2268</v>
      </c>
      <c r="G171" s="183" t="s">
        <v>189</v>
      </c>
      <c r="H171" s="184">
        <v>1</v>
      </c>
      <c r="I171" s="185"/>
      <c r="J171" s="186">
        <f>ROUND(I171*H171,2)</f>
        <v>0</v>
      </c>
      <c r="K171" s="182" t="s">
        <v>190</v>
      </c>
      <c r="L171" s="40"/>
      <c r="M171" s="187" t="s">
        <v>19</v>
      </c>
      <c r="N171" s="188" t="s">
        <v>43</v>
      </c>
      <c r="O171" s="65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1" t="s">
        <v>260</v>
      </c>
      <c r="AT171" s="191" t="s">
        <v>173</v>
      </c>
      <c r="AU171" s="191" t="s">
        <v>82</v>
      </c>
      <c r="AY171" s="18" t="s">
        <v>171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80</v>
      </c>
      <c r="BK171" s="192">
        <f>ROUND(I171*H171,2)</f>
        <v>0</v>
      </c>
      <c r="BL171" s="18" t="s">
        <v>260</v>
      </c>
      <c r="BM171" s="191" t="s">
        <v>2269</v>
      </c>
    </row>
    <row r="172" spans="1:65" s="2" customFormat="1" ht="10.199999999999999">
      <c r="A172" s="35"/>
      <c r="B172" s="36"/>
      <c r="C172" s="37"/>
      <c r="D172" s="193" t="s">
        <v>192</v>
      </c>
      <c r="E172" s="37"/>
      <c r="F172" s="194" t="s">
        <v>2270</v>
      </c>
      <c r="G172" s="37"/>
      <c r="H172" s="37"/>
      <c r="I172" s="195"/>
      <c r="J172" s="37"/>
      <c r="K172" s="37"/>
      <c r="L172" s="40"/>
      <c r="M172" s="196"/>
      <c r="N172" s="19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192</v>
      </c>
      <c r="AU172" s="18" t="s">
        <v>82</v>
      </c>
    </row>
    <row r="173" spans="1:65" s="12" customFormat="1" ht="22.8" customHeight="1">
      <c r="B173" s="164"/>
      <c r="C173" s="165"/>
      <c r="D173" s="166" t="s">
        <v>71</v>
      </c>
      <c r="E173" s="178" t="s">
        <v>2271</v>
      </c>
      <c r="F173" s="178" t="s">
        <v>2272</v>
      </c>
      <c r="G173" s="165"/>
      <c r="H173" s="165"/>
      <c r="I173" s="168"/>
      <c r="J173" s="179">
        <f>BK173</f>
        <v>0</v>
      </c>
      <c r="K173" s="165"/>
      <c r="L173" s="170"/>
      <c r="M173" s="171"/>
      <c r="N173" s="172"/>
      <c r="O173" s="172"/>
      <c r="P173" s="173">
        <f>SUM(P174:P194)</f>
        <v>0</v>
      </c>
      <c r="Q173" s="172"/>
      <c r="R173" s="173">
        <f>SUM(R174:R194)</f>
        <v>5.8E-4</v>
      </c>
      <c r="S173" s="172"/>
      <c r="T173" s="174">
        <f>SUM(T174:T194)</f>
        <v>0</v>
      </c>
      <c r="AR173" s="175" t="s">
        <v>82</v>
      </c>
      <c r="AT173" s="176" t="s">
        <v>71</v>
      </c>
      <c r="AU173" s="176" t="s">
        <v>80</v>
      </c>
      <c r="AY173" s="175" t="s">
        <v>171</v>
      </c>
      <c r="BK173" s="177">
        <f>SUM(BK174:BK194)</f>
        <v>0</v>
      </c>
    </row>
    <row r="174" spans="1:65" s="2" customFormat="1" ht="24.15" customHeight="1">
      <c r="A174" s="35"/>
      <c r="B174" s="36"/>
      <c r="C174" s="180" t="s">
        <v>476</v>
      </c>
      <c r="D174" s="180" t="s">
        <v>173</v>
      </c>
      <c r="E174" s="181" t="s">
        <v>2273</v>
      </c>
      <c r="F174" s="182" t="s">
        <v>2274</v>
      </c>
      <c r="G174" s="183" t="s">
        <v>376</v>
      </c>
      <c r="H174" s="184">
        <v>220</v>
      </c>
      <c r="I174" s="185"/>
      <c r="J174" s="186">
        <f>ROUND(I174*H174,2)</f>
        <v>0</v>
      </c>
      <c r="K174" s="182" t="s">
        <v>19</v>
      </c>
      <c r="L174" s="40"/>
      <c r="M174" s="187" t="s">
        <v>19</v>
      </c>
      <c r="N174" s="188" t="s">
        <v>43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260</v>
      </c>
      <c r="AT174" s="191" t="s">
        <v>173</v>
      </c>
      <c r="AU174" s="191" t="s">
        <v>82</v>
      </c>
      <c r="AY174" s="18" t="s">
        <v>171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80</v>
      </c>
      <c r="BK174" s="192">
        <f>ROUND(I174*H174,2)</f>
        <v>0</v>
      </c>
      <c r="BL174" s="18" t="s">
        <v>260</v>
      </c>
      <c r="BM174" s="191" t="s">
        <v>2275</v>
      </c>
    </row>
    <row r="175" spans="1:65" s="2" customFormat="1" ht="16.5" customHeight="1">
      <c r="A175" s="35"/>
      <c r="B175" s="36"/>
      <c r="C175" s="232" t="s">
        <v>482</v>
      </c>
      <c r="D175" s="232" t="s">
        <v>315</v>
      </c>
      <c r="E175" s="233" t="s">
        <v>2276</v>
      </c>
      <c r="F175" s="234" t="s">
        <v>2277</v>
      </c>
      <c r="G175" s="235" t="s">
        <v>315</v>
      </c>
      <c r="H175" s="236">
        <v>220</v>
      </c>
      <c r="I175" s="237"/>
      <c r="J175" s="238">
        <f>ROUND(I175*H175,2)</f>
        <v>0</v>
      </c>
      <c r="K175" s="234" t="s">
        <v>19</v>
      </c>
      <c r="L175" s="239"/>
      <c r="M175" s="240" t="s">
        <v>19</v>
      </c>
      <c r="N175" s="241" t="s">
        <v>43</v>
      </c>
      <c r="O175" s="65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362</v>
      </c>
      <c r="AT175" s="191" t="s">
        <v>315</v>
      </c>
      <c r="AU175" s="191" t="s">
        <v>82</v>
      </c>
      <c r="AY175" s="18" t="s">
        <v>171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80</v>
      </c>
      <c r="BK175" s="192">
        <f>ROUND(I175*H175,2)</f>
        <v>0</v>
      </c>
      <c r="BL175" s="18" t="s">
        <v>260</v>
      </c>
      <c r="BM175" s="191" t="s">
        <v>2278</v>
      </c>
    </row>
    <row r="176" spans="1:65" s="2" customFormat="1" ht="24.15" customHeight="1">
      <c r="A176" s="35"/>
      <c r="B176" s="36"/>
      <c r="C176" s="180" t="s">
        <v>489</v>
      </c>
      <c r="D176" s="180" t="s">
        <v>173</v>
      </c>
      <c r="E176" s="181" t="s">
        <v>2279</v>
      </c>
      <c r="F176" s="182" t="s">
        <v>2280</v>
      </c>
      <c r="G176" s="183" t="s">
        <v>376</v>
      </c>
      <c r="H176" s="184">
        <v>110</v>
      </c>
      <c r="I176" s="185"/>
      <c r="J176" s="186">
        <f>ROUND(I176*H176,2)</f>
        <v>0</v>
      </c>
      <c r="K176" s="182" t="s">
        <v>190</v>
      </c>
      <c r="L176" s="40"/>
      <c r="M176" s="187" t="s">
        <v>19</v>
      </c>
      <c r="N176" s="188" t="s">
        <v>43</v>
      </c>
      <c r="O176" s="65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260</v>
      </c>
      <c r="AT176" s="191" t="s">
        <v>173</v>
      </c>
      <c r="AU176" s="191" t="s">
        <v>82</v>
      </c>
      <c r="AY176" s="18" t="s">
        <v>171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80</v>
      </c>
      <c r="BK176" s="192">
        <f>ROUND(I176*H176,2)</f>
        <v>0</v>
      </c>
      <c r="BL176" s="18" t="s">
        <v>260</v>
      </c>
      <c r="BM176" s="191" t="s">
        <v>2281</v>
      </c>
    </row>
    <row r="177" spans="1:65" s="2" customFormat="1" ht="10.199999999999999">
      <c r="A177" s="35"/>
      <c r="B177" s="36"/>
      <c r="C177" s="37"/>
      <c r="D177" s="193" t="s">
        <v>192</v>
      </c>
      <c r="E177" s="37"/>
      <c r="F177" s="194" t="s">
        <v>2282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192</v>
      </c>
      <c r="AU177" s="18" t="s">
        <v>82</v>
      </c>
    </row>
    <row r="178" spans="1:65" s="2" customFormat="1" ht="21.75" customHeight="1">
      <c r="A178" s="35"/>
      <c r="B178" s="36"/>
      <c r="C178" s="232" t="s">
        <v>495</v>
      </c>
      <c r="D178" s="232" t="s">
        <v>315</v>
      </c>
      <c r="E178" s="233" t="s">
        <v>2283</v>
      </c>
      <c r="F178" s="234" t="s">
        <v>2284</v>
      </c>
      <c r="G178" s="235" t="s">
        <v>376</v>
      </c>
      <c r="H178" s="236">
        <v>110</v>
      </c>
      <c r="I178" s="237"/>
      <c r="J178" s="238">
        <f>ROUND(I178*H178,2)</f>
        <v>0</v>
      </c>
      <c r="K178" s="234" t="s">
        <v>19</v>
      </c>
      <c r="L178" s="239"/>
      <c r="M178" s="240" t="s">
        <v>19</v>
      </c>
      <c r="N178" s="241" t="s">
        <v>43</v>
      </c>
      <c r="O178" s="65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1" t="s">
        <v>362</v>
      </c>
      <c r="AT178" s="191" t="s">
        <v>315</v>
      </c>
      <c r="AU178" s="191" t="s">
        <v>82</v>
      </c>
      <c r="AY178" s="18" t="s">
        <v>171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80</v>
      </c>
      <c r="BK178" s="192">
        <f>ROUND(I178*H178,2)</f>
        <v>0</v>
      </c>
      <c r="BL178" s="18" t="s">
        <v>260</v>
      </c>
      <c r="BM178" s="191" t="s">
        <v>2285</v>
      </c>
    </row>
    <row r="179" spans="1:65" s="2" customFormat="1" ht="24.15" customHeight="1">
      <c r="A179" s="35"/>
      <c r="B179" s="36"/>
      <c r="C179" s="180" t="s">
        <v>500</v>
      </c>
      <c r="D179" s="180" t="s">
        <v>173</v>
      </c>
      <c r="E179" s="181" t="s">
        <v>2286</v>
      </c>
      <c r="F179" s="182" t="s">
        <v>2287</v>
      </c>
      <c r="G179" s="183" t="s">
        <v>189</v>
      </c>
      <c r="H179" s="184">
        <v>2</v>
      </c>
      <c r="I179" s="185"/>
      <c r="J179" s="186">
        <f>ROUND(I179*H179,2)</f>
        <v>0</v>
      </c>
      <c r="K179" s="182" t="s">
        <v>190</v>
      </c>
      <c r="L179" s="40"/>
      <c r="M179" s="187" t="s">
        <v>19</v>
      </c>
      <c r="N179" s="188" t="s">
        <v>43</v>
      </c>
      <c r="O179" s="65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260</v>
      </c>
      <c r="AT179" s="191" t="s">
        <v>173</v>
      </c>
      <c r="AU179" s="191" t="s">
        <v>82</v>
      </c>
      <c r="AY179" s="18" t="s">
        <v>171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80</v>
      </c>
      <c r="BK179" s="192">
        <f>ROUND(I179*H179,2)</f>
        <v>0</v>
      </c>
      <c r="BL179" s="18" t="s">
        <v>260</v>
      </c>
      <c r="BM179" s="191" t="s">
        <v>2288</v>
      </c>
    </row>
    <row r="180" spans="1:65" s="2" customFormat="1" ht="10.199999999999999">
      <c r="A180" s="35"/>
      <c r="B180" s="36"/>
      <c r="C180" s="37"/>
      <c r="D180" s="193" t="s">
        <v>192</v>
      </c>
      <c r="E180" s="37"/>
      <c r="F180" s="194" t="s">
        <v>2289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192</v>
      </c>
      <c r="AU180" s="18" t="s">
        <v>82</v>
      </c>
    </row>
    <row r="181" spans="1:65" s="2" customFormat="1" ht="16.5" customHeight="1">
      <c r="A181" s="35"/>
      <c r="B181" s="36"/>
      <c r="C181" s="232" t="s">
        <v>506</v>
      </c>
      <c r="D181" s="232" t="s">
        <v>315</v>
      </c>
      <c r="E181" s="233" t="s">
        <v>2290</v>
      </c>
      <c r="F181" s="234" t="s">
        <v>2291</v>
      </c>
      <c r="G181" s="235" t="s">
        <v>370</v>
      </c>
      <c r="H181" s="236">
        <v>2</v>
      </c>
      <c r="I181" s="237"/>
      <c r="J181" s="238">
        <f>ROUND(I181*H181,2)</f>
        <v>0</v>
      </c>
      <c r="K181" s="234" t="s">
        <v>19</v>
      </c>
      <c r="L181" s="239"/>
      <c r="M181" s="240" t="s">
        <v>19</v>
      </c>
      <c r="N181" s="241" t="s">
        <v>43</v>
      </c>
      <c r="O181" s="65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362</v>
      </c>
      <c r="AT181" s="191" t="s">
        <v>315</v>
      </c>
      <c r="AU181" s="191" t="s">
        <v>82</v>
      </c>
      <c r="AY181" s="18" t="s">
        <v>171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80</v>
      </c>
      <c r="BK181" s="192">
        <f>ROUND(I181*H181,2)</f>
        <v>0</v>
      </c>
      <c r="BL181" s="18" t="s">
        <v>260</v>
      </c>
      <c r="BM181" s="191" t="s">
        <v>2292</v>
      </c>
    </row>
    <row r="182" spans="1:65" s="2" customFormat="1" ht="37.799999999999997" customHeight="1">
      <c r="A182" s="35"/>
      <c r="B182" s="36"/>
      <c r="C182" s="180" t="s">
        <v>512</v>
      </c>
      <c r="D182" s="180" t="s">
        <v>173</v>
      </c>
      <c r="E182" s="181" t="s">
        <v>2293</v>
      </c>
      <c r="F182" s="182" t="s">
        <v>2294</v>
      </c>
      <c r="G182" s="183" t="s">
        <v>189</v>
      </c>
      <c r="H182" s="184">
        <v>5</v>
      </c>
      <c r="I182" s="185"/>
      <c r="J182" s="186">
        <f>ROUND(I182*H182,2)</f>
        <v>0</v>
      </c>
      <c r="K182" s="182" t="s">
        <v>190</v>
      </c>
      <c r="L182" s="40"/>
      <c r="M182" s="187" t="s">
        <v>19</v>
      </c>
      <c r="N182" s="188" t="s">
        <v>43</v>
      </c>
      <c r="O182" s="65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260</v>
      </c>
      <c r="AT182" s="191" t="s">
        <v>173</v>
      </c>
      <c r="AU182" s="191" t="s">
        <v>82</v>
      </c>
      <c r="AY182" s="18" t="s">
        <v>171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80</v>
      </c>
      <c r="BK182" s="192">
        <f>ROUND(I182*H182,2)</f>
        <v>0</v>
      </c>
      <c r="BL182" s="18" t="s">
        <v>260</v>
      </c>
      <c r="BM182" s="191" t="s">
        <v>2295</v>
      </c>
    </row>
    <row r="183" spans="1:65" s="2" customFormat="1" ht="10.199999999999999">
      <c r="A183" s="35"/>
      <c r="B183" s="36"/>
      <c r="C183" s="37"/>
      <c r="D183" s="193" t="s">
        <v>192</v>
      </c>
      <c r="E183" s="37"/>
      <c r="F183" s="194" t="s">
        <v>2296</v>
      </c>
      <c r="G183" s="37"/>
      <c r="H183" s="37"/>
      <c r="I183" s="195"/>
      <c r="J183" s="37"/>
      <c r="K183" s="37"/>
      <c r="L183" s="40"/>
      <c r="M183" s="196"/>
      <c r="N183" s="19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192</v>
      </c>
      <c r="AU183" s="18" t="s">
        <v>82</v>
      </c>
    </row>
    <row r="184" spans="1:65" s="2" customFormat="1" ht="21.75" customHeight="1">
      <c r="A184" s="35"/>
      <c r="B184" s="36"/>
      <c r="C184" s="232" t="s">
        <v>518</v>
      </c>
      <c r="D184" s="232" t="s">
        <v>315</v>
      </c>
      <c r="E184" s="233" t="s">
        <v>2297</v>
      </c>
      <c r="F184" s="234" t="s">
        <v>2298</v>
      </c>
      <c r="G184" s="235" t="s">
        <v>189</v>
      </c>
      <c r="H184" s="236">
        <v>5</v>
      </c>
      <c r="I184" s="237"/>
      <c r="J184" s="238">
        <f>ROUND(I184*H184,2)</f>
        <v>0</v>
      </c>
      <c r="K184" s="234" t="s">
        <v>19</v>
      </c>
      <c r="L184" s="239"/>
      <c r="M184" s="240" t="s">
        <v>19</v>
      </c>
      <c r="N184" s="241" t="s">
        <v>43</v>
      </c>
      <c r="O184" s="65"/>
      <c r="P184" s="189">
        <f>O184*H184</f>
        <v>0</v>
      </c>
      <c r="Q184" s="189">
        <v>2.0000000000000002E-5</v>
      </c>
      <c r="R184" s="189">
        <f>Q184*H184</f>
        <v>1E-4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362</v>
      </c>
      <c r="AT184" s="191" t="s">
        <v>315</v>
      </c>
      <c r="AU184" s="191" t="s">
        <v>82</v>
      </c>
      <c r="AY184" s="18" t="s">
        <v>171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80</v>
      </c>
      <c r="BK184" s="192">
        <f>ROUND(I184*H184,2)</f>
        <v>0</v>
      </c>
      <c r="BL184" s="18" t="s">
        <v>260</v>
      </c>
      <c r="BM184" s="191" t="s">
        <v>2299</v>
      </c>
    </row>
    <row r="185" spans="1:65" s="2" customFormat="1" ht="16.5" customHeight="1">
      <c r="A185" s="35"/>
      <c r="B185" s="36"/>
      <c r="C185" s="232" t="s">
        <v>524</v>
      </c>
      <c r="D185" s="232" t="s">
        <v>315</v>
      </c>
      <c r="E185" s="233" t="s">
        <v>2300</v>
      </c>
      <c r="F185" s="234" t="s">
        <v>2301</v>
      </c>
      <c r="G185" s="235" t="s">
        <v>189</v>
      </c>
      <c r="H185" s="236">
        <v>5</v>
      </c>
      <c r="I185" s="237"/>
      <c r="J185" s="238">
        <f>ROUND(I185*H185,2)</f>
        <v>0</v>
      </c>
      <c r="K185" s="234" t="s">
        <v>19</v>
      </c>
      <c r="L185" s="239"/>
      <c r="M185" s="240" t="s">
        <v>19</v>
      </c>
      <c r="N185" s="241" t="s">
        <v>43</v>
      </c>
      <c r="O185" s="65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1" t="s">
        <v>362</v>
      </c>
      <c r="AT185" s="191" t="s">
        <v>315</v>
      </c>
      <c r="AU185" s="191" t="s">
        <v>82</v>
      </c>
      <c r="AY185" s="18" t="s">
        <v>171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80</v>
      </c>
      <c r="BK185" s="192">
        <f>ROUND(I185*H185,2)</f>
        <v>0</v>
      </c>
      <c r="BL185" s="18" t="s">
        <v>260</v>
      </c>
      <c r="BM185" s="191" t="s">
        <v>2302</v>
      </c>
    </row>
    <row r="186" spans="1:65" s="2" customFormat="1" ht="24.15" customHeight="1">
      <c r="A186" s="35"/>
      <c r="B186" s="36"/>
      <c r="C186" s="180" t="s">
        <v>528</v>
      </c>
      <c r="D186" s="180" t="s">
        <v>173</v>
      </c>
      <c r="E186" s="181" t="s">
        <v>2303</v>
      </c>
      <c r="F186" s="182" t="s">
        <v>2304</v>
      </c>
      <c r="G186" s="183" t="s">
        <v>189</v>
      </c>
      <c r="H186" s="184">
        <v>5</v>
      </c>
      <c r="I186" s="185"/>
      <c r="J186" s="186">
        <f>ROUND(I186*H186,2)</f>
        <v>0</v>
      </c>
      <c r="K186" s="182" t="s">
        <v>190</v>
      </c>
      <c r="L186" s="40"/>
      <c r="M186" s="187" t="s">
        <v>19</v>
      </c>
      <c r="N186" s="188" t="s">
        <v>43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260</v>
      </c>
      <c r="AT186" s="191" t="s">
        <v>173</v>
      </c>
      <c r="AU186" s="191" t="s">
        <v>82</v>
      </c>
      <c r="AY186" s="18" t="s">
        <v>171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80</v>
      </c>
      <c r="BK186" s="192">
        <f>ROUND(I186*H186,2)</f>
        <v>0</v>
      </c>
      <c r="BL186" s="18" t="s">
        <v>260</v>
      </c>
      <c r="BM186" s="191" t="s">
        <v>2305</v>
      </c>
    </row>
    <row r="187" spans="1:65" s="2" customFormat="1" ht="10.199999999999999">
      <c r="A187" s="35"/>
      <c r="B187" s="36"/>
      <c r="C187" s="37"/>
      <c r="D187" s="193" t="s">
        <v>192</v>
      </c>
      <c r="E187" s="37"/>
      <c r="F187" s="194" t="s">
        <v>2306</v>
      </c>
      <c r="G187" s="37"/>
      <c r="H187" s="37"/>
      <c r="I187" s="195"/>
      <c r="J187" s="37"/>
      <c r="K187" s="37"/>
      <c r="L187" s="40"/>
      <c r="M187" s="196"/>
      <c r="N187" s="197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192</v>
      </c>
      <c r="AU187" s="18" t="s">
        <v>82</v>
      </c>
    </row>
    <row r="188" spans="1:65" s="2" customFormat="1" ht="24.15" customHeight="1">
      <c r="A188" s="35"/>
      <c r="B188" s="36"/>
      <c r="C188" s="180" t="s">
        <v>535</v>
      </c>
      <c r="D188" s="180" t="s">
        <v>173</v>
      </c>
      <c r="E188" s="181" t="s">
        <v>2307</v>
      </c>
      <c r="F188" s="182" t="s">
        <v>2308</v>
      </c>
      <c r="G188" s="183" t="s">
        <v>189</v>
      </c>
      <c r="H188" s="184">
        <v>5</v>
      </c>
      <c r="I188" s="185"/>
      <c r="J188" s="186">
        <f>ROUND(I188*H188,2)</f>
        <v>0</v>
      </c>
      <c r="K188" s="182" t="s">
        <v>190</v>
      </c>
      <c r="L188" s="40"/>
      <c r="M188" s="187" t="s">
        <v>19</v>
      </c>
      <c r="N188" s="188" t="s">
        <v>43</v>
      </c>
      <c r="O188" s="65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1" t="s">
        <v>260</v>
      </c>
      <c r="AT188" s="191" t="s">
        <v>173</v>
      </c>
      <c r="AU188" s="191" t="s">
        <v>82</v>
      </c>
      <c r="AY188" s="18" t="s">
        <v>171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80</v>
      </c>
      <c r="BK188" s="192">
        <f>ROUND(I188*H188,2)</f>
        <v>0</v>
      </c>
      <c r="BL188" s="18" t="s">
        <v>260</v>
      </c>
      <c r="BM188" s="191" t="s">
        <v>2309</v>
      </c>
    </row>
    <row r="189" spans="1:65" s="2" customFormat="1" ht="10.199999999999999">
      <c r="A189" s="35"/>
      <c r="B189" s="36"/>
      <c r="C189" s="37"/>
      <c r="D189" s="193" t="s">
        <v>192</v>
      </c>
      <c r="E189" s="37"/>
      <c r="F189" s="194" t="s">
        <v>2310</v>
      </c>
      <c r="G189" s="37"/>
      <c r="H189" s="37"/>
      <c r="I189" s="195"/>
      <c r="J189" s="37"/>
      <c r="K189" s="37"/>
      <c r="L189" s="40"/>
      <c r="M189" s="196"/>
      <c r="N189" s="197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192</v>
      </c>
      <c r="AU189" s="18" t="s">
        <v>82</v>
      </c>
    </row>
    <row r="190" spans="1:65" s="2" customFormat="1" ht="24.15" customHeight="1">
      <c r="A190" s="35"/>
      <c r="B190" s="36"/>
      <c r="C190" s="180" t="s">
        <v>539</v>
      </c>
      <c r="D190" s="180" t="s">
        <v>173</v>
      </c>
      <c r="E190" s="181" t="s">
        <v>2311</v>
      </c>
      <c r="F190" s="182" t="s">
        <v>2312</v>
      </c>
      <c r="G190" s="183" t="s">
        <v>189</v>
      </c>
      <c r="H190" s="184">
        <v>5</v>
      </c>
      <c r="I190" s="185"/>
      <c r="J190" s="186">
        <f>ROUND(I190*H190,2)</f>
        <v>0</v>
      </c>
      <c r="K190" s="182" t="s">
        <v>190</v>
      </c>
      <c r="L190" s="40"/>
      <c r="M190" s="187" t="s">
        <v>19</v>
      </c>
      <c r="N190" s="188" t="s">
        <v>43</v>
      </c>
      <c r="O190" s="65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1" t="s">
        <v>260</v>
      </c>
      <c r="AT190" s="191" t="s">
        <v>173</v>
      </c>
      <c r="AU190" s="191" t="s">
        <v>82</v>
      </c>
      <c r="AY190" s="18" t="s">
        <v>171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80</v>
      </c>
      <c r="BK190" s="192">
        <f>ROUND(I190*H190,2)</f>
        <v>0</v>
      </c>
      <c r="BL190" s="18" t="s">
        <v>260</v>
      </c>
      <c r="BM190" s="191" t="s">
        <v>2313</v>
      </c>
    </row>
    <row r="191" spans="1:65" s="2" customFormat="1" ht="10.199999999999999">
      <c r="A191" s="35"/>
      <c r="B191" s="36"/>
      <c r="C191" s="37"/>
      <c r="D191" s="193" t="s">
        <v>192</v>
      </c>
      <c r="E191" s="37"/>
      <c r="F191" s="194" t="s">
        <v>2314</v>
      </c>
      <c r="G191" s="37"/>
      <c r="H191" s="37"/>
      <c r="I191" s="195"/>
      <c r="J191" s="37"/>
      <c r="K191" s="37"/>
      <c r="L191" s="40"/>
      <c r="M191" s="196"/>
      <c r="N191" s="19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192</v>
      </c>
      <c r="AU191" s="18" t="s">
        <v>82</v>
      </c>
    </row>
    <row r="192" spans="1:65" s="2" customFormat="1" ht="24.15" customHeight="1">
      <c r="A192" s="35"/>
      <c r="B192" s="36"/>
      <c r="C192" s="180" t="s">
        <v>545</v>
      </c>
      <c r="D192" s="180" t="s">
        <v>173</v>
      </c>
      <c r="E192" s="181" t="s">
        <v>2315</v>
      </c>
      <c r="F192" s="182" t="s">
        <v>2316</v>
      </c>
      <c r="G192" s="183" t="s">
        <v>189</v>
      </c>
      <c r="H192" s="184">
        <v>4</v>
      </c>
      <c r="I192" s="185"/>
      <c r="J192" s="186">
        <f>ROUND(I192*H192,2)</f>
        <v>0</v>
      </c>
      <c r="K192" s="182" t="s">
        <v>190</v>
      </c>
      <c r="L192" s="40"/>
      <c r="M192" s="187" t="s">
        <v>19</v>
      </c>
      <c r="N192" s="188" t="s">
        <v>43</v>
      </c>
      <c r="O192" s="65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1" t="s">
        <v>260</v>
      </c>
      <c r="AT192" s="191" t="s">
        <v>173</v>
      </c>
      <c r="AU192" s="191" t="s">
        <v>82</v>
      </c>
      <c r="AY192" s="18" t="s">
        <v>171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80</v>
      </c>
      <c r="BK192" s="192">
        <f>ROUND(I192*H192,2)</f>
        <v>0</v>
      </c>
      <c r="BL192" s="18" t="s">
        <v>260</v>
      </c>
      <c r="BM192" s="191" t="s">
        <v>2317</v>
      </c>
    </row>
    <row r="193" spans="1:65" s="2" customFormat="1" ht="10.199999999999999">
      <c r="A193" s="35"/>
      <c r="B193" s="36"/>
      <c r="C193" s="37"/>
      <c r="D193" s="193" t="s">
        <v>192</v>
      </c>
      <c r="E193" s="37"/>
      <c r="F193" s="194" t="s">
        <v>2318</v>
      </c>
      <c r="G193" s="37"/>
      <c r="H193" s="37"/>
      <c r="I193" s="195"/>
      <c r="J193" s="37"/>
      <c r="K193" s="37"/>
      <c r="L193" s="40"/>
      <c r="M193" s="196"/>
      <c r="N193" s="197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192</v>
      </c>
      <c r="AU193" s="18" t="s">
        <v>82</v>
      </c>
    </row>
    <row r="194" spans="1:65" s="2" customFormat="1" ht="21.75" customHeight="1">
      <c r="A194" s="35"/>
      <c r="B194" s="36"/>
      <c r="C194" s="232" t="s">
        <v>551</v>
      </c>
      <c r="D194" s="232" t="s">
        <v>315</v>
      </c>
      <c r="E194" s="233" t="s">
        <v>2319</v>
      </c>
      <c r="F194" s="234" t="s">
        <v>2320</v>
      </c>
      <c r="G194" s="235" t="s">
        <v>189</v>
      </c>
      <c r="H194" s="236">
        <v>4</v>
      </c>
      <c r="I194" s="237"/>
      <c r="J194" s="238">
        <f>ROUND(I194*H194,2)</f>
        <v>0</v>
      </c>
      <c r="K194" s="234" t="s">
        <v>19</v>
      </c>
      <c r="L194" s="239"/>
      <c r="M194" s="240" t="s">
        <v>19</v>
      </c>
      <c r="N194" s="241" t="s">
        <v>43</v>
      </c>
      <c r="O194" s="65"/>
      <c r="P194" s="189">
        <f>O194*H194</f>
        <v>0</v>
      </c>
      <c r="Q194" s="189">
        <v>1.2E-4</v>
      </c>
      <c r="R194" s="189">
        <f>Q194*H194</f>
        <v>4.8000000000000001E-4</v>
      </c>
      <c r="S194" s="189">
        <v>0</v>
      </c>
      <c r="T194" s="19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1" t="s">
        <v>362</v>
      </c>
      <c r="AT194" s="191" t="s">
        <v>315</v>
      </c>
      <c r="AU194" s="191" t="s">
        <v>82</v>
      </c>
      <c r="AY194" s="18" t="s">
        <v>171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80</v>
      </c>
      <c r="BK194" s="192">
        <f>ROUND(I194*H194,2)</f>
        <v>0</v>
      </c>
      <c r="BL194" s="18" t="s">
        <v>260</v>
      </c>
      <c r="BM194" s="191" t="s">
        <v>2321</v>
      </c>
    </row>
    <row r="195" spans="1:65" s="12" customFormat="1" ht="25.95" customHeight="1">
      <c r="B195" s="164"/>
      <c r="C195" s="165"/>
      <c r="D195" s="166" t="s">
        <v>71</v>
      </c>
      <c r="E195" s="167" t="s">
        <v>315</v>
      </c>
      <c r="F195" s="167" t="s">
        <v>2322</v>
      </c>
      <c r="G195" s="165"/>
      <c r="H195" s="165"/>
      <c r="I195" s="168"/>
      <c r="J195" s="169">
        <f>BK195</f>
        <v>0</v>
      </c>
      <c r="K195" s="165"/>
      <c r="L195" s="170"/>
      <c r="M195" s="171"/>
      <c r="N195" s="172"/>
      <c r="O195" s="172"/>
      <c r="P195" s="173">
        <f>P196</f>
        <v>0</v>
      </c>
      <c r="Q195" s="172"/>
      <c r="R195" s="173">
        <f>R196</f>
        <v>2.0000000000000001E-4</v>
      </c>
      <c r="S195" s="172"/>
      <c r="T195" s="174">
        <f>T196</f>
        <v>0</v>
      </c>
      <c r="AR195" s="175" t="s">
        <v>182</v>
      </c>
      <c r="AT195" s="176" t="s">
        <v>71</v>
      </c>
      <c r="AU195" s="176" t="s">
        <v>72</v>
      </c>
      <c r="AY195" s="175" t="s">
        <v>171</v>
      </c>
      <c r="BK195" s="177">
        <f>BK196</f>
        <v>0</v>
      </c>
    </row>
    <row r="196" spans="1:65" s="12" customFormat="1" ht="22.8" customHeight="1">
      <c r="B196" s="164"/>
      <c r="C196" s="165"/>
      <c r="D196" s="166" t="s">
        <v>71</v>
      </c>
      <c r="E196" s="178" t="s">
        <v>2323</v>
      </c>
      <c r="F196" s="178" t="s">
        <v>2324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SUM(P197:P203)</f>
        <v>0</v>
      </c>
      <c r="Q196" s="172"/>
      <c r="R196" s="173">
        <f>SUM(R197:R203)</f>
        <v>2.0000000000000001E-4</v>
      </c>
      <c r="S196" s="172"/>
      <c r="T196" s="174">
        <f>SUM(T197:T203)</f>
        <v>0</v>
      </c>
      <c r="AR196" s="175" t="s">
        <v>182</v>
      </c>
      <c r="AT196" s="176" t="s">
        <v>71</v>
      </c>
      <c r="AU196" s="176" t="s">
        <v>80</v>
      </c>
      <c r="AY196" s="175" t="s">
        <v>171</v>
      </c>
      <c r="BK196" s="177">
        <f>SUM(BK197:BK203)</f>
        <v>0</v>
      </c>
    </row>
    <row r="197" spans="1:65" s="2" customFormat="1" ht="62.7" customHeight="1">
      <c r="A197" s="35"/>
      <c r="B197" s="36"/>
      <c r="C197" s="180" t="s">
        <v>558</v>
      </c>
      <c r="D197" s="180" t="s">
        <v>173</v>
      </c>
      <c r="E197" s="181" t="s">
        <v>2325</v>
      </c>
      <c r="F197" s="182" t="s">
        <v>2326</v>
      </c>
      <c r="G197" s="183" t="s">
        <v>376</v>
      </c>
      <c r="H197" s="184">
        <v>106</v>
      </c>
      <c r="I197" s="185"/>
      <c r="J197" s="186">
        <f>ROUND(I197*H197,2)</f>
        <v>0</v>
      </c>
      <c r="K197" s="182" t="s">
        <v>190</v>
      </c>
      <c r="L197" s="40"/>
      <c r="M197" s="187" t="s">
        <v>19</v>
      </c>
      <c r="N197" s="188" t="s">
        <v>43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539</v>
      </c>
      <c r="AT197" s="191" t="s">
        <v>173</v>
      </c>
      <c r="AU197" s="191" t="s">
        <v>82</v>
      </c>
      <c r="AY197" s="18" t="s">
        <v>171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80</v>
      </c>
      <c r="BK197" s="192">
        <f>ROUND(I197*H197,2)</f>
        <v>0</v>
      </c>
      <c r="BL197" s="18" t="s">
        <v>539</v>
      </c>
      <c r="BM197" s="191" t="s">
        <v>2327</v>
      </c>
    </row>
    <row r="198" spans="1:65" s="2" customFormat="1" ht="10.199999999999999">
      <c r="A198" s="35"/>
      <c r="B198" s="36"/>
      <c r="C198" s="37"/>
      <c r="D198" s="193" t="s">
        <v>192</v>
      </c>
      <c r="E198" s="37"/>
      <c r="F198" s="194" t="s">
        <v>2328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192</v>
      </c>
      <c r="AU198" s="18" t="s">
        <v>82</v>
      </c>
    </row>
    <row r="199" spans="1:65" s="2" customFormat="1" ht="16.5" customHeight="1">
      <c r="A199" s="35"/>
      <c r="B199" s="36"/>
      <c r="C199" s="232" t="s">
        <v>564</v>
      </c>
      <c r="D199" s="232" t="s">
        <v>315</v>
      </c>
      <c r="E199" s="233" t="s">
        <v>2329</v>
      </c>
      <c r="F199" s="234" t="s">
        <v>2330</v>
      </c>
      <c r="G199" s="235" t="s">
        <v>189</v>
      </c>
      <c r="H199" s="236">
        <v>106</v>
      </c>
      <c r="I199" s="237"/>
      <c r="J199" s="238">
        <f>ROUND(I199*H199,2)</f>
        <v>0</v>
      </c>
      <c r="K199" s="234" t="s">
        <v>19</v>
      </c>
      <c r="L199" s="239"/>
      <c r="M199" s="240" t="s">
        <v>19</v>
      </c>
      <c r="N199" s="241" t="s">
        <v>43</v>
      </c>
      <c r="O199" s="65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1656</v>
      </c>
      <c r="AT199" s="191" t="s">
        <v>315</v>
      </c>
      <c r="AU199" s="191" t="s">
        <v>82</v>
      </c>
      <c r="AY199" s="18" t="s">
        <v>171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80</v>
      </c>
      <c r="BK199" s="192">
        <f>ROUND(I199*H199,2)</f>
        <v>0</v>
      </c>
      <c r="BL199" s="18" t="s">
        <v>539</v>
      </c>
      <c r="BM199" s="191" t="s">
        <v>2331</v>
      </c>
    </row>
    <row r="200" spans="1:65" s="2" customFormat="1" ht="66.75" customHeight="1">
      <c r="A200" s="35"/>
      <c r="B200" s="36"/>
      <c r="C200" s="180" t="s">
        <v>570</v>
      </c>
      <c r="D200" s="180" t="s">
        <v>173</v>
      </c>
      <c r="E200" s="181" t="s">
        <v>2332</v>
      </c>
      <c r="F200" s="182" t="s">
        <v>2333</v>
      </c>
      <c r="G200" s="183" t="s">
        <v>189</v>
      </c>
      <c r="H200" s="184">
        <v>5</v>
      </c>
      <c r="I200" s="185"/>
      <c r="J200" s="186">
        <f>ROUND(I200*H200,2)</f>
        <v>0</v>
      </c>
      <c r="K200" s="182" t="s">
        <v>190</v>
      </c>
      <c r="L200" s="40"/>
      <c r="M200" s="187" t="s">
        <v>19</v>
      </c>
      <c r="N200" s="188" t="s">
        <v>43</v>
      </c>
      <c r="O200" s="65"/>
      <c r="P200" s="189">
        <f>O200*H200</f>
        <v>0</v>
      </c>
      <c r="Q200" s="189">
        <v>4.0000000000000003E-5</v>
      </c>
      <c r="R200" s="189">
        <f>Q200*H200</f>
        <v>2.0000000000000001E-4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539</v>
      </c>
      <c r="AT200" s="191" t="s">
        <v>173</v>
      </c>
      <c r="AU200" s="191" t="s">
        <v>82</v>
      </c>
      <c r="AY200" s="18" t="s">
        <v>171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80</v>
      </c>
      <c r="BK200" s="192">
        <f>ROUND(I200*H200,2)</f>
        <v>0</v>
      </c>
      <c r="BL200" s="18" t="s">
        <v>539</v>
      </c>
      <c r="BM200" s="191" t="s">
        <v>2334</v>
      </c>
    </row>
    <row r="201" spans="1:65" s="2" customFormat="1" ht="10.199999999999999">
      <c r="A201" s="35"/>
      <c r="B201" s="36"/>
      <c r="C201" s="37"/>
      <c r="D201" s="193" t="s">
        <v>192</v>
      </c>
      <c r="E201" s="37"/>
      <c r="F201" s="194" t="s">
        <v>2335</v>
      </c>
      <c r="G201" s="37"/>
      <c r="H201" s="37"/>
      <c r="I201" s="195"/>
      <c r="J201" s="37"/>
      <c r="K201" s="37"/>
      <c r="L201" s="40"/>
      <c r="M201" s="196"/>
      <c r="N201" s="197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192</v>
      </c>
      <c r="AU201" s="18" t="s">
        <v>82</v>
      </c>
    </row>
    <row r="202" spans="1:65" s="2" customFormat="1" ht="16.5" customHeight="1">
      <c r="A202" s="35"/>
      <c r="B202" s="36"/>
      <c r="C202" s="180" t="s">
        <v>576</v>
      </c>
      <c r="D202" s="180" t="s">
        <v>173</v>
      </c>
      <c r="E202" s="181" t="s">
        <v>2336</v>
      </c>
      <c r="F202" s="182" t="s">
        <v>2337</v>
      </c>
      <c r="G202" s="183" t="s">
        <v>189</v>
      </c>
      <c r="H202" s="184">
        <v>5</v>
      </c>
      <c r="I202" s="185"/>
      <c r="J202" s="186">
        <f>ROUND(I202*H202,2)</f>
        <v>0</v>
      </c>
      <c r="K202" s="182" t="s">
        <v>190</v>
      </c>
      <c r="L202" s="40"/>
      <c r="M202" s="187" t="s">
        <v>19</v>
      </c>
      <c r="N202" s="188" t="s">
        <v>43</v>
      </c>
      <c r="O202" s="65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1" t="s">
        <v>539</v>
      </c>
      <c r="AT202" s="191" t="s">
        <v>173</v>
      </c>
      <c r="AU202" s="191" t="s">
        <v>82</v>
      </c>
      <c r="AY202" s="18" t="s">
        <v>171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80</v>
      </c>
      <c r="BK202" s="192">
        <f>ROUND(I202*H202,2)</f>
        <v>0</v>
      </c>
      <c r="BL202" s="18" t="s">
        <v>539</v>
      </c>
      <c r="BM202" s="191" t="s">
        <v>2338</v>
      </c>
    </row>
    <row r="203" spans="1:65" s="2" customFormat="1" ht="10.199999999999999">
      <c r="A203" s="35"/>
      <c r="B203" s="36"/>
      <c r="C203" s="37"/>
      <c r="D203" s="193" t="s">
        <v>192</v>
      </c>
      <c r="E203" s="37"/>
      <c r="F203" s="194" t="s">
        <v>2339</v>
      </c>
      <c r="G203" s="37"/>
      <c r="H203" s="37"/>
      <c r="I203" s="195"/>
      <c r="J203" s="37"/>
      <c r="K203" s="37"/>
      <c r="L203" s="40"/>
      <c r="M203" s="196"/>
      <c r="N203" s="19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192</v>
      </c>
      <c r="AU203" s="18" t="s">
        <v>82</v>
      </c>
    </row>
    <row r="204" spans="1:65" s="12" customFormat="1" ht="25.95" customHeight="1">
      <c r="B204" s="164"/>
      <c r="C204" s="165"/>
      <c r="D204" s="166" t="s">
        <v>71</v>
      </c>
      <c r="E204" s="167" t="s">
        <v>2340</v>
      </c>
      <c r="F204" s="167" t="s">
        <v>2341</v>
      </c>
      <c r="G204" s="165"/>
      <c r="H204" s="165"/>
      <c r="I204" s="168"/>
      <c r="J204" s="169">
        <f>BK204</f>
        <v>0</v>
      </c>
      <c r="K204" s="165"/>
      <c r="L204" s="170"/>
      <c r="M204" s="171"/>
      <c r="N204" s="172"/>
      <c r="O204" s="172"/>
      <c r="P204" s="173">
        <f>SUM(P205:P210)</f>
        <v>0</v>
      </c>
      <c r="Q204" s="172"/>
      <c r="R204" s="173">
        <f>SUM(R205:R210)</f>
        <v>0</v>
      </c>
      <c r="S204" s="172"/>
      <c r="T204" s="174">
        <f>SUM(T205:T210)</f>
        <v>0</v>
      </c>
      <c r="AR204" s="175" t="s">
        <v>177</v>
      </c>
      <c r="AT204" s="176" t="s">
        <v>71</v>
      </c>
      <c r="AU204" s="176" t="s">
        <v>72</v>
      </c>
      <c r="AY204" s="175" t="s">
        <v>171</v>
      </c>
      <c r="BK204" s="177">
        <f>SUM(BK205:BK210)</f>
        <v>0</v>
      </c>
    </row>
    <row r="205" spans="1:65" s="2" customFormat="1" ht="24.15" customHeight="1">
      <c r="A205" s="35"/>
      <c r="B205" s="36"/>
      <c r="C205" s="180" t="s">
        <v>581</v>
      </c>
      <c r="D205" s="180" t="s">
        <v>173</v>
      </c>
      <c r="E205" s="181" t="s">
        <v>2342</v>
      </c>
      <c r="F205" s="182" t="s">
        <v>2343</v>
      </c>
      <c r="G205" s="183" t="s">
        <v>176</v>
      </c>
      <c r="H205" s="184">
        <v>12</v>
      </c>
      <c r="I205" s="185"/>
      <c r="J205" s="186">
        <f>ROUND(I205*H205,2)</f>
        <v>0</v>
      </c>
      <c r="K205" s="182" t="s">
        <v>190</v>
      </c>
      <c r="L205" s="40"/>
      <c r="M205" s="187" t="s">
        <v>19</v>
      </c>
      <c r="N205" s="188" t="s">
        <v>43</v>
      </c>
      <c r="O205" s="65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1" t="s">
        <v>2344</v>
      </c>
      <c r="AT205" s="191" t="s">
        <v>173</v>
      </c>
      <c r="AU205" s="191" t="s">
        <v>80</v>
      </c>
      <c r="AY205" s="18" t="s">
        <v>171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80</v>
      </c>
      <c r="BK205" s="192">
        <f>ROUND(I205*H205,2)</f>
        <v>0</v>
      </c>
      <c r="BL205" s="18" t="s">
        <v>2344</v>
      </c>
      <c r="BM205" s="191" t="s">
        <v>2345</v>
      </c>
    </row>
    <row r="206" spans="1:65" s="2" customFormat="1" ht="10.199999999999999">
      <c r="A206" s="35"/>
      <c r="B206" s="36"/>
      <c r="C206" s="37"/>
      <c r="D206" s="193" t="s">
        <v>192</v>
      </c>
      <c r="E206" s="37"/>
      <c r="F206" s="194" t="s">
        <v>2346</v>
      </c>
      <c r="G206" s="37"/>
      <c r="H206" s="37"/>
      <c r="I206" s="195"/>
      <c r="J206" s="37"/>
      <c r="K206" s="37"/>
      <c r="L206" s="40"/>
      <c r="M206" s="196"/>
      <c r="N206" s="197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192</v>
      </c>
      <c r="AU206" s="18" t="s">
        <v>80</v>
      </c>
    </row>
    <row r="207" spans="1:65" s="2" customFormat="1" ht="16.5" customHeight="1">
      <c r="A207" s="35"/>
      <c r="B207" s="36"/>
      <c r="C207" s="180" t="s">
        <v>588</v>
      </c>
      <c r="D207" s="180" t="s">
        <v>173</v>
      </c>
      <c r="E207" s="181" t="s">
        <v>2347</v>
      </c>
      <c r="F207" s="182" t="s">
        <v>2348</v>
      </c>
      <c r="G207" s="183" t="s">
        <v>176</v>
      </c>
      <c r="H207" s="184">
        <v>16</v>
      </c>
      <c r="I207" s="185"/>
      <c r="J207" s="186">
        <f>ROUND(I207*H207,2)</f>
        <v>0</v>
      </c>
      <c r="K207" s="182" t="s">
        <v>19</v>
      </c>
      <c r="L207" s="40"/>
      <c r="M207" s="187" t="s">
        <v>19</v>
      </c>
      <c r="N207" s="188" t="s">
        <v>43</v>
      </c>
      <c r="O207" s="65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1" t="s">
        <v>2344</v>
      </c>
      <c r="AT207" s="191" t="s">
        <v>173</v>
      </c>
      <c r="AU207" s="191" t="s">
        <v>80</v>
      </c>
      <c r="AY207" s="18" t="s">
        <v>171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80</v>
      </c>
      <c r="BK207" s="192">
        <f>ROUND(I207*H207,2)</f>
        <v>0</v>
      </c>
      <c r="BL207" s="18" t="s">
        <v>2344</v>
      </c>
      <c r="BM207" s="191" t="s">
        <v>2349</v>
      </c>
    </row>
    <row r="208" spans="1:65" s="2" customFormat="1" ht="16.5" customHeight="1">
      <c r="A208" s="35"/>
      <c r="B208" s="36"/>
      <c r="C208" s="180" t="s">
        <v>593</v>
      </c>
      <c r="D208" s="180" t="s">
        <v>173</v>
      </c>
      <c r="E208" s="181" t="s">
        <v>2350</v>
      </c>
      <c r="F208" s="182" t="s">
        <v>2351</v>
      </c>
      <c r="G208" s="183" t="s">
        <v>176</v>
      </c>
      <c r="H208" s="184">
        <v>4</v>
      </c>
      <c r="I208" s="185"/>
      <c r="J208" s="186">
        <f>ROUND(I208*H208,2)</f>
        <v>0</v>
      </c>
      <c r="K208" s="182" t="s">
        <v>19</v>
      </c>
      <c r="L208" s="40"/>
      <c r="M208" s="187" t="s">
        <v>19</v>
      </c>
      <c r="N208" s="188" t="s">
        <v>43</v>
      </c>
      <c r="O208" s="65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1" t="s">
        <v>177</v>
      </c>
      <c r="AT208" s="191" t="s">
        <v>173</v>
      </c>
      <c r="AU208" s="191" t="s">
        <v>80</v>
      </c>
      <c r="AY208" s="18" t="s">
        <v>171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80</v>
      </c>
      <c r="BK208" s="192">
        <f>ROUND(I208*H208,2)</f>
        <v>0</v>
      </c>
      <c r="BL208" s="18" t="s">
        <v>177</v>
      </c>
      <c r="BM208" s="191" t="s">
        <v>2352</v>
      </c>
    </row>
    <row r="209" spans="1:65" s="2" customFormat="1" ht="24.15" customHeight="1">
      <c r="A209" s="35"/>
      <c r="B209" s="36"/>
      <c r="C209" s="180" t="s">
        <v>597</v>
      </c>
      <c r="D209" s="180" t="s">
        <v>173</v>
      </c>
      <c r="E209" s="181" t="s">
        <v>2353</v>
      </c>
      <c r="F209" s="182" t="s">
        <v>2354</v>
      </c>
      <c r="G209" s="183" t="s">
        <v>176</v>
      </c>
      <c r="H209" s="184">
        <v>2</v>
      </c>
      <c r="I209" s="185"/>
      <c r="J209" s="186">
        <f>ROUND(I209*H209,2)</f>
        <v>0</v>
      </c>
      <c r="K209" s="182" t="s">
        <v>190</v>
      </c>
      <c r="L209" s="40"/>
      <c r="M209" s="187" t="s">
        <v>19</v>
      </c>
      <c r="N209" s="188" t="s">
        <v>43</v>
      </c>
      <c r="O209" s="65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1" t="s">
        <v>2344</v>
      </c>
      <c r="AT209" s="191" t="s">
        <v>173</v>
      </c>
      <c r="AU209" s="191" t="s">
        <v>80</v>
      </c>
      <c r="AY209" s="18" t="s">
        <v>171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80</v>
      </c>
      <c r="BK209" s="192">
        <f>ROUND(I209*H209,2)</f>
        <v>0</v>
      </c>
      <c r="BL209" s="18" t="s">
        <v>2344</v>
      </c>
      <c r="BM209" s="191" t="s">
        <v>2355</v>
      </c>
    </row>
    <row r="210" spans="1:65" s="2" customFormat="1" ht="10.199999999999999">
      <c r="A210" s="35"/>
      <c r="B210" s="36"/>
      <c r="C210" s="37"/>
      <c r="D210" s="193" t="s">
        <v>192</v>
      </c>
      <c r="E210" s="37"/>
      <c r="F210" s="194" t="s">
        <v>2356</v>
      </c>
      <c r="G210" s="37"/>
      <c r="H210" s="37"/>
      <c r="I210" s="195"/>
      <c r="J210" s="37"/>
      <c r="K210" s="37"/>
      <c r="L210" s="40"/>
      <c r="M210" s="196"/>
      <c r="N210" s="197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192</v>
      </c>
      <c r="AU210" s="18" t="s">
        <v>80</v>
      </c>
    </row>
    <row r="211" spans="1:65" s="12" customFormat="1" ht="25.95" customHeight="1">
      <c r="B211" s="164"/>
      <c r="C211" s="165"/>
      <c r="D211" s="166" t="s">
        <v>71</v>
      </c>
      <c r="E211" s="167" t="s">
        <v>112</v>
      </c>
      <c r="F211" s="167" t="s">
        <v>2357</v>
      </c>
      <c r="G211" s="165"/>
      <c r="H211" s="165"/>
      <c r="I211" s="168"/>
      <c r="J211" s="169">
        <f>BK211</f>
        <v>0</v>
      </c>
      <c r="K211" s="165"/>
      <c r="L211" s="170"/>
      <c r="M211" s="171"/>
      <c r="N211" s="172"/>
      <c r="O211" s="172"/>
      <c r="P211" s="173">
        <f>P212+P215+P218</f>
        <v>0</v>
      </c>
      <c r="Q211" s="172"/>
      <c r="R211" s="173">
        <f>R212+R215+R218</f>
        <v>0</v>
      </c>
      <c r="S211" s="172"/>
      <c r="T211" s="174">
        <f>T212+T215+T218</f>
        <v>0</v>
      </c>
      <c r="AR211" s="175" t="s">
        <v>194</v>
      </c>
      <c r="AT211" s="176" t="s">
        <v>71</v>
      </c>
      <c r="AU211" s="176" t="s">
        <v>72</v>
      </c>
      <c r="AY211" s="175" t="s">
        <v>171</v>
      </c>
      <c r="BK211" s="177">
        <f>BK212+BK215+BK218</f>
        <v>0</v>
      </c>
    </row>
    <row r="212" spans="1:65" s="12" customFormat="1" ht="22.8" customHeight="1">
      <c r="B212" s="164"/>
      <c r="C212" s="165"/>
      <c r="D212" s="166" t="s">
        <v>71</v>
      </c>
      <c r="E212" s="178" t="s">
        <v>2358</v>
      </c>
      <c r="F212" s="178" t="s">
        <v>2359</v>
      </c>
      <c r="G212" s="165"/>
      <c r="H212" s="165"/>
      <c r="I212" s="168"/>
      <c r="J212" s="179">
        <f>BK212</f>
        <v>0</v>
      </c>
      <c r="K212" s="165"/>
      <c r="L212" s="170"/>
      <c r="M212" s="171"/>
      <c r="N212" s="172"/>
      <c r="O212" s="172"/>
      <c r="P212" s="173">
        <f>SUM(P213:P214)</f>
        <v>0</v>
      </c>
      <c r="Q212" s="172"/>
      <c r="R212" s="173">
        <f>SUM(R213:R214)</f>
        <v>0</v>
      </c>
      <c r="S212" s="172"/>
      <c r="T212" s="174">
        <f>SUM(T213:T214)</f>
        <v>0</v>
      </c>
      <c r="AR212" s="175" t="s">
        <v>194</v>
      </c>
      <c r="AT212" s="176" t="s">
        <v>71</v>
      </c>
      <c r="AU212" s="176" t="s">
        <v>80</v>
      </c>
      <c r="AY212" s="175" t="s">
        <v>171</v>
      </c>
      <c r="BK212" s="177">
        <f>SUM(BK213:BK214)</f>
        <v>0</v>
      </c>
    </row>
    <row r="213" spans="1:65" s="2" customFormat="1" ht="16.5" customHeight="1">
      <c r="A213" s="35"/>
      <c r="B213" s="36"/>
      <c r="C213" s="180" t="s">
        <v>602</v>
      </c>
      <c r="D213" s="180" t="s">
        <v>173</v>
      </c>
      <c r="E213" s="181" t="s">
        <v>2360</v>
      </c>
      <c r="F213" s="182" t="s">
        <v>2361</v>
      </c>
      <c r="G213" s="183" t="s">
        <v>2172</v>
      </c>
      <c r="H213" s="184">
        <v>5.7</v>
      </c>
      <c r="I213" s="185"/>
      <c r="J213" s="186">
        <f>ROUND(I213*H213,2)</f>
        <v>0</v>
      </c>
      <c r="K213" s="182" t="s">
        <v>190</v>
      </c>
      <c r="L213" s="40"/>
      <c r="M213" s="187" t="s">
        <v>19</v>
      </c>
      <c r="N213" s="188" t="s">
        <v>43</v>
      </c>
      <c r="O213" s="65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1" t="s">
        <v>2362</v>
      </c>
      <c r="AT213" s="191" t="s">
        <v>173</v>
      </c>
      <c r="AU213" s="191" t="s">
        <v>82</v>
      </c>
      <c r="AY213" s="18" t="s">
        <v>171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80</v>
      </c>
      <c r="BK213" s="192">
        <f>ROUND(I213*H213,2)</f>
        <v>0</v>
      </c>
      <c r="BL213" s="18" t="s">
        <v>2362</v>
      </c>
      <c r="BM213" s="191" t="s">
        <v>2363</v>
      </c>
    </row>
    <row r="214" spans="1:65" s="2" customFormat="1" ht="10.199999999999999">
      <c r="A214" s="35"/>
      <c r="B214" s="36"/>
      <c r="C214" s="37"/>
      <c r="D214" s="193" t="s">
        <v>192</v>
      </c>
      <c r="E214" s="37"/>
      <c r="F214" s="194" t="s">
        <v>2364</v>
      </c>
      <c r="G214" s="37"/>
      <c r="H214" s="37"/>
      <c r="I214" s="195"/>
      <c r="J214" s="37"/>
      <c r="K214" s="37"/>
      <c r="L214" s="40"/>
      <c r="M214" s="196"/>
      <c r="N214" s="197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192</v>
      </c>
      <c r="AU214" s="18" t="s">
        <v>82</v>
      </c>
    </row>
    <row r="215" spans="1:65" s="12" customFormat="1" ht="22.8" customHeight="1">
      <c r="B215" s="164"/>
      <c r="C215" s="165"/>
      <c r="D215" s="166" t="s">
        <v>71</v>
      </c>
      <c r="E215" s="178" t="s">
        <v>2365</v>
      </c>
      <c r="F215" s="178" t="s">
        <v>2366</v>
      </c>
      <c r="G215" s="165"/>
      <c r="H215" s="165"/>
      <c r="I215" s="168"/>
      <c r="J215" s="179">
        <f>BK215</f>
        <v>0</v>
      </c>
      <c r="K215" s="165"/>
      <c r="L215" s="170"/>
      <c r="M215" s="171"/>
      <c r="N215" s="172"/>
      <c r="O215" s="172"/>
      <c r="P215" s="173">
        <f>SUM(P216:P217)</f>
        <v>0</v>
      </c>
      <c r="Q215" s="172"/>
      <c r="R215" s="173">
        <f>SUM(R216:R217)</f>
        <v>0</v>
      </c>
      <c r="S215" s="172"/>
      <c r="T215" s="174">
        <f>SUM(T216:T217)</f>
        <v>0</v>
      </c>
      <c r="AR215" s="175" t="s">
        <v>194</v>
      </c>
      <c r="AT215" s="176" t="s">
        <v>71</v>
      </c>
      <c r="AU215" s="176" t="s">
        <v>80</v>
      </c>
      <c r="AY215" s="175" t="s">
        <v>171</v>
      </c>
      <c r="BK215" s="177">
        <f>SUM(BK216:BK217)</f>
        <v>0</v>
      </c>
    </row>
    <row r="216" spans="1:65" s="2" customFormat="1" ht="21.75" customHeight="1">
      <c r="A216" s="35"/>
      <c r="B216" s="36"/>
      <c r="C216" s="180" t="s">
        <v>607</v>
      </c>
      <c r="D216" s="180" t="s">
        <v>173</v>
      </c>
      <c r="E216" s="181" t="s">
        <v>2367</v>
      </c>
      <c r="F216" s="182" t="s">
        <v>2368</v>
      </c>
      <c r="G216" s="183" t="s">
        <v>370</v>
      </c>
      <c r="H216" s="184">
        <v>0.03</v>
      </c>
      <c r="I216" s="185"/>
      <c r="J216" s="186">
        <f>ROUND(I216*H216,2)</f>
        <v>0</v>
      </c>
      <c r="K216" s="182" t="s">
        <v>190</v>
      </c>
      <c r="L216" s="40"/>
      <c r="M216" s="187" t="s">
        <v>19</v>
      </c>
      <c r="N216" s="188" t="s">
        <v>43</v>
      </c>
      <c r="O216" s="65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1" t="s">
        <v>2362</v>
      </c>
      <c r="AT216" s="191" t="s">
        <v>173</v>
      </c>
      <c r="AU216" s="191" t="s">
        <v>82</v>
      </c>
      <c r="AY216" s="18" t="s">
        <v>171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80</v>
      </c>
      <c r="BK216" s="192">
        <f>ROUND(I216*H216,2)</f>
        <v>0</v>
      </c>
      <c r="BL216" s="18" t="s">
        <v>2362</v>
      </c>
      <c r="BM216" s="191" t="s">
        <v>2369</v>
      </c>
    </row>
    <row r="217" spans="1:65" s="2" customFormat="1" ht="10.199999999999999">
      <c r="A217" s="35"/>
      <c r="B217" s="36"/>
      <c r="C217" s="37"/>
      <c r="D217" s="193" t="s">
        <v>192</v>
      </c>
      <c r="E217" s="37"/>
      <c r="F217" s="194" t="s">
        <v>2370</v>
      </c>
      <c r="G217" s="37"/>
      <c r="H217" s="37"/>
      <c r="I217" s="195"/>
      <c r="J217" s="37"/>
      <c r="K217" s="37"/>
      <c r="L217" s="40"/>
      <c r="M217" s="196"/>
      <c r="N217" s="197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192</v>
      </c>
      <c r="AU217" s="18" t="s">
        <v>82</v>
      </c>
    </row>
    <row r="218" spans="1:65" s="12" customFormat="1" ht="22.8" customHeight="1">
      <c r="B218" s="164"/>
      <c r="C218" s="165"/>
      <c r="D218" s="166" t="s">
        <v>71</v>
      </c>
      <c r="E218" s="178" t="s">
        <v>2371</v>
      </c>
      <c r="F218" s="178" t="s">
        <v>2372</v>
      </c>
      <c r="G218" s="165"/>
      <c r="H218" s="165"/>
      <c r="I218" s="168"/>
      <c r="J218" s="179">
        <f>BK218</f>
        <v>0</v>
      </c>
      <c r="K218" s="165"/>
      <c r="L218" s="170"/>
      <c r="M218" s="171"/>
      <c r="N218" s="172"/>
      <c r="O218" s="172"/>
      <c r="P218" s="173">
        <f>SUM(P219:P220)</f>
        <v>0</v>
      </c>
      <c r="Q218" s="172"/>
      <c r="R218" s="173">
        <f>SUM(R219:R220)</f>
        <v>0</v>
      </c>
      <c r="S218" s="172"/>
      <c r="T218" s="174">
        <f>SUM(T219:T220)</f>
        <v>0</v>
      </c>
      <c r="AR218" s="175" t="s">
        <v>194</v>
      </c>
      <c r="AT218" s="176" t="s">
        <v>71</v>
      </c>
      <c r="AU218" s="176" t="s">
        <v>80</v>
      </c>
      <c r="AY218" s="175" t="s">
        <v>171</v>
      </c>
      <c r="BK218" s="177">
        <f>SUM(BK219:BK220)</f>
        <v>0</v>
      </c>
    </row>
    <row r="219" spans="1:65" s="2" customFormat="1" ht="16.5" customHeight="1">
      <c r="A219" s="35"/>
      <c r="B219" s="36"/>
      <c r="C219" s="180" t="s">
        <v>613</v>
      </c>
      <c r="D219" s="180" t="s">
        <v>173</v>
      </c>
      <c r="E219" s="181" t="s">
        <v>2373</v>
      </c>
      <c r="F219" s="182" t="s">
        <v>2374</v>
      </c>
      <c r="G219" s="183" t="s">
        <v>370</v>
      </c>
      <c r="H219" s="184">
        <v>0.03</v>
      </c>
      <c r="I219" s="185"/>
      <c r="J219" s="186">
        <f>ROUND(I219*H219,2)</f>
        <v>0</v>
      </c>
      <c r="K219" s="182" t="s">
        <v>190</v>
      </c>
      <c r="L219" s="40"/>
      <c r="M219" s="187" t="s">
        <v>19</v>
      </c>
      <c r="N219" s="188" t="s">
        <v>43</v>
      </c>
      <c r="O219" s="65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1" t="s">
        <v>2362</v>
      </c>
      <c r="AT219" s="191" t="s">
        <v>173</v>
      </c>
      <c r="AU219" s="191" t="s">
        <v>82</v>
      </c>
      <c r="AY219" s="18" t="s">
        <v>171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80</v>
      </c>
      <c r="BK219" s="192">
        <f>ROUND(I219*H219,2)</f>
        <v>0</v>
      </c>
      <c r="BL219" s="18" t="s">
        <v>2362</v>
      </c>
      <c r="BM219" s="191" t="s">
        <v>2375</v>
      </c>
    </row>
    <row r="220" spans="1:65" s="2" customFormat="1" ht="10.199999999999999">
      <c r="A220" s="35"/>
      <c r="B220" s="36"/>
      <c r="C220" s="37"/>
      <c r="D220" s="193" t="s">
        <v>192</v>
      </c>
      <c r="E220" s="37"/>
      <c r="F220" s="194" t="s">
        <v>2376</v>
      </c>
      <c r="G220" s="37"/>
      <c r="H220" s="37"/>
      <c r="I220" s="195"/>
      <c r="J220" s="37"/>
      <c r="K220" s="37"/>
      <c r="L220" s="40"/>
      <c r="M220" s="262"/>
      <c r="N220" s="263"/>
      <c r="O220" s="259"/>
      <c r="P220" s="259"/>
      <c r="Q220" s="259"/>
      <c r="R220" s="259"/>
      <c r="S220" s="259"/>
      <c r="T220" s="264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192</v>
      </c>
      <c r="AU220" s="18" t="s">
        <v>82</v>
      </c>
    </row>
    <row r="221" spans="1:65" s="2" customFormat="1" ht="6.9" customHeight="1">
      <c r="A221" s="35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0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algorithmName="SHA-512" hashValue="5kK25vFjspHtAfnFIymVVxV5gle4grTyTHk5NGpE3WogOywNhM0poCAYcx4cglsTmTgIqrL7EEL2kKbiiiBArw==" saltValue="V/Y8VRwSb2HgrulEc3E22GAqYTa75koa4uDvx3WTM4Uw+Q9/RYPp/bk3uZU3K5+WTtlNJ7hLZETSYmlIfDA+zw==" spinCount="100000" sheet="1" objects="1" scenarios="1" formatColumns="0" formatRows="0" autoFilter="0"/>
  <autoFilter ref="C96:K220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03" r:id="rId2"/>
    <hyperlink ref="F105" r:id="rId3"/>
    <hyperlink ref="F114" r:id="rId4"/>
    <hyperlink ref="F116" r:id="rId5"/>
    <hyperlink ref="F119" r:id="rId6"/>
    <hyperlink ref="F126" r:id="rId7"/>
    <hyperlink ref="F131" r:id="rId8"/>
    <hyperlink ref="F139" r:id="rId9"/>
    <hyperlink ref="F142" r:id="rId10"/>
    <hyperlink ref="F145" r:id="rId11"/>
    <hyperlink ref="F148" r:id="rId12"/>
    <hyperlink ref="F151" r:id="rId13"/>
    <hyperlink ref="F154" r:id="rId14"/>
    <hyperlink ref="F159" r:id="rId15"/>
    <hyperlink ref="F162" r:id="rId16"/>
    <hyperlink ref="F165" r:id="rId17"/>
    <hyperlink ref="F168" r:id="rId18"/>
    <hyperlink ref="F172" r:id="rId19"/>
    <hyperlink ref="F177" r:id="rId20"/>
    <hyperlink ref="F180" r:id="rId21"/>
    <hyperlink ref="F183" r:id="rId22"/>
    <hyperlink ref="F187" r:id="rId23"/>
    <hyperlink ref="F189" r:id="rId24"/>
    <hyperlink ref="F191" r:id="rId25"/>
    <hyperlink ref="F193" r:id="rId26"/>
    <hyperlink ref="F198" r:id="rId27"/>
    <hyperlink ref="F201" r:id="rId28"/>
    <hyperlink ref="F203" r:id="rId29"/>
    <hyperlink ref="F206" r:id="rId30"/>
    <hyperlink ref="F210" r:id="rId31"/>
    <hyperlink ref="F214" r:id="rId32"/>
    <hyperlink ref="F217" r:id="rId33"/>
    <hyperlink ref="F220" r:id="rId34"/>
  </hyperlinks>
  <pageMargins left="0.39374999999999999" right="0.39374999999999999" top="0.39374999999999999" bottom="0.39374999999999999" header="0" footer="0"/>
  <pageSetup paperSize="9" scale="76" fitToHeight="100" orientation="portrait" blackAndWhite="1" r:id="rId35"/>
  <headerFooter>
    <oddFooter>&amp;CStrana &amp;P z &amp;N</oddFooter>
  </headerFooter>
  <drawing r:id="rId3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95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1" customFormat="1" ht="12" hidden="1" customHeight="1">
      <c r="B8" s="21"/>
      <c r="D8" s="114" t="s">
        <v>127</v>
      </c>
      <c r="L8" s="21"/>
    </row>
    <row r="9" spans="1:46" s="2" customFormat="1" ht="16.5" hidden="1" customHeight="1">
      <c r="A9" s="35"/>
      <c r="B9" s="40"/>
      <c r="C9" s="35"/>
      <c r="D9" s="35"/>
      <c r="E9" s="323" t="s">
        <v>1847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hidden="1" customHeight="1">
      <c r="A10" s="35"/>
      <c r="B10" s="40"/>
      <c r="C10" s="35"/>
      <c r="D10" s="114" t="s">
        <v>1848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hidden="1" customHeight="1">
      <c r="A11" s="35"/>
      <c r="B11" s="40"/>
      <c r="C11" s="35"/>
      <c r="D11" s="35"/>
      <c r="E11" s="325" t="s">
        <v>2377</v>
      </c>
      <c r="F11" s="326"/>
      <c r="G11" s="326"/>
      <c r="H11" s="326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 hidden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hidden="1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17. 7. 2024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hidden="1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hidden="1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19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hidden="1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4" t="s">
        <v>28</v>
      </c>
      <c r="J17" s="104" t="s">
        <v>19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hidden="1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hidden="1" customHeight="1">
      <c r="A19" s="35"/>
      <c r="B19" s="40"/>
      <c r="C19" s="35"/>
      <c r="D19" s="114" t="s">
        <v>29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hidden="1" customHeight="1">
      <c r="A20" s="35"/>
      <c r="B20" s="40"/>
      <c r="C20" s="35"/>
      <c r="D20" s="35"/>
      <c r="E20" s="327" t="str">
        <f>'Rekapitulace stavby'!E14</f>
        <v>Vyplň údaj</v>
      </c>
      <c r="F20" s="328"/>
      <c r="G20" s="328"/>
      <c r="H20" s="328"/>
      <c r="I20" s="114" t="s">
        <v>28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hidden="1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hidden="1" customHeight="1">
      <c r="A22" s="35"/>
      <c r="B22" s="40"/>
      <c r="C22" s="35"/>
      <c r="D22" s="114" t="s">
        <v>31</v>
      </c>
      <c r="E22" s="35"/>
      <c r="F22" s="35"/>
      <c r="G22" s="35"/>
      <c r="H22" s="35"/>
      <c r="I22" s="114" t="s">
        <v>26</v>
      </c>
      <c r="J22" s="104" t="s">
        <v>19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hidden="1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4" t="s">
        <v>28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hidden="1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hidden="1" customHeight="1">
      <c r="A25" s="35"/>
      <c r="B25" s="40"/>
      <c r="C25" s="35"/>
      <c r="D25" s="114" t="s">
        <v>34</v>
      </c>
      <c r="E25" s="35"/>
      <c r="F25" s="35"/>
      <c r="G25" s="35"/>
      <c r="H25" s="35"/>
      <c r="I25" s="114" t="s">
        <v>26</v>
      </c>
      <c r="J25" s="104" t="str">
        <f>IF('Rekapitulace stavby'!AN19="","",'Rekapitulace stavby'!AN19)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hidden="1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4" t="s">
        <v>28</v>
      </c>
      <c r="J26" s="104" t="str">
        <f>IF('Rekapitulace stavby'!AN20="","",'Rekapitulace stavby'!AN20)</f>
        <v/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hidden="1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hidden="1" customHeight="1">
      <c r="A28" s="35"/>
      <c r="B28" s="40"/>
      <c r="C28" s="35"/>
      <c r="D28" s="114" t="s">
        <v>36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hidden="1" customHeight="1">
      <c r="A29" s="117"/>
      <c r="B29" s="118"/>
      <c r="C29" s="117"/>
      <c r="D29" s="117"/>
      <c r="E29" s="329" t="s">
        <v>19</v>
      </c>
      <c r="F29" s="329"/>
      <c r="G29" s="329"/>
      <c r="H29" s="329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" hidden="1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hidden="1" customHeight="1">
      <c r="A32" s="35"/>
      <c r="B32" s="40"/>
      <c r="C32" s="35"/>
      <c r="D32" s="121" t="s">
        <v>38</v>
      </c>
      <c r="E32" s="35"/>
      <c r="F32" s="35"/>
      <c r="G32" s="35"/>
      <c r="H32" s="35"/>
      <c r="I32" s="35"/>
      <c r="J32" s="122">
        <f>ROUND(J93,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hidden="1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35"/>
      <c r="F34" s="123" t="s">
        <v>40</v>
      </c>
      <c r="G34" s="35"/>
      <c r="H34" s="35"/>
      <c r="I34" s="123" t="s">
        <v>39</v>
      </c>
      <c r="J34" s="123" t="s">
        <v>41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124" t="s">
        <v>42</v>
      </c>
      <c r="E35" s="114" t="s">
        <v>43</v>
      </c>
      <c r="F35" s="125">
        <f>ROUND((SUM(BE93:BE144)),  2)</f>
        <v>0</v>
      </c>
      <c r="G35" s="35"/>
      <c r="H35" s="35"/>
      <c r="I35" s="126">
        <v>0.21</v>
      </c>
      <c r="J35" s="125">
        <f>ROUND(((SUM(BE93:BE144))*I35),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44</v>
      </c>
      <c r="F36" s="125">
        <f>ROUND((SUM(BF93:BF144)),  2)</f>
        <v>0</v>
      </c>
      <c r="G36" s="35"/>
      <c r="H36" s="35"/>
      <c r="I36" s="126">
        <v>0.12</v>
      </c>
      <c r="J36" s="125">
        <f>ROUND(((SUM(BF93:BF144))*I36),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45</v>
      </c>
      <c r="F37" s="125">
        <f>ROUND((SUM(BG93:BG144)),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4" t="s">
        <v>46</v>
      </c>
      <c r="F38" s="125">
        <f>ROUND((SUM(BH93:BH144)),  2)</f>
        <v>0</v>
      </c>
      <c r="G38" s="35"/>
      <c r="H38" s="35"/>
      <c r="I38" s="126">
        <v>0.12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4" t="s">
        <v>47</v>
      </c>
      <c r="F39" s="125">
        <f>ROUND((SUM(BI93:BI144)),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hidden="1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hidden="1" customHeight="1">
      <c r="A41" s="35"/>
      <c r="B41" s="40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hidden="1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ht="10.199999999999999" hidden="1"/>
    <row r="44" spans="1:31" ht="10.199999999999999" hidden="1"/>
    <row r="45" spans="1:31" ht="10.199999999999999" hidden="1"/>
    <row r="46" spans="1:31" s="2" customFormat="1" ht="6.9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129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0" t="str">
        <f>E7</f>
        <v>Společenský objekt na hřišti ve Veselí</v>
      </c>
      <c r="F50" s="331"/>
      <c r="G50" s="331"/>
      <c r="H50" s="331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30" t="s">
        <v>1847</v>
      </c>
      <c r="F52" s="332"/>
      <c r="G52" s="332"/>
      <c r="H52" s="332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1848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84" t="str">
        <f>E11</f>
        <v>01.4 - Ochrana před bleskem</v>
      </c>
      <c r="F54" s="332"/>
      <c r="G54" s="332"/>
      <c r="H54" s="332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Veselí u Oder</v>
      </c>
      <c r="G56" s="37"/>
      <c r="H56" s="37"/>
      <c r="I56" s="30" t="s">
        <v>23</v>
      </c>
      <c r="J56" s="60" t="str">
        <f>IF(J14="","",J14)</f>
        <v>17. 7. 2024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40.049999999999997" customHeight="1">
      <c r="A58" s="35"/>
      <c r="B58" s="36"/>
      <c r="C58" s="30" t="s">
        <v>25</v>
      </c>
      <c r="D58" s="37"/>
      <c r="E58" s="37"/>
      <c r="F58" s="28" t="str">
        <f>E17</f>
        <v>Město Odry</v>
      </c>
      <c r="G58" s="37"/>
      <c r="H58" s="37"/>
      <c r="I58" s="30" t="s">
        <v>31</v>
      </c>
      <c r="J58" s="33" t="str">
        <f>E23</f>
        <v>PRINEX GROUP s.r.o., Masarykovo nám. 11/46, Odry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130</v>
      </c>
      <c r="D61" s="139"/>
      <c r="E61" s="139"/>
      <c r="F61" s="139"/>
      <c r="G61" s="139"/>
      <c r="H61" s="139"/>
      <c r="I61" s="139"/>
      <c r="J61" s="140" t="s">
        <v>131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1" t="s">
        <v>70</v>
      </c>
      <c r="D63" s="37"/>
      <c r="E63" s="37"/>
      <c r="F63" s="37"/>
      <c r="G63" s="37"/>
      <c r="H63" s="37"/>
      <c r="I63" s="37"/>
      <c r="J63" s="78">
        <f>J93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132</v>
      </c>
    </row>
    <row r="64" spans="1:47" s="9" customFormat="1" ht="24.9" customHeight="1">
      <c r="B64" s="142"/>
      <c r="C64" s="143"/>
      <c r="D64" s="144" t="s">
        <v>143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95" customHeight="1">
      <c r="B65" s="148"/>
      <c r="C65" s="98"/>
      <c r="D65" s="149" t="s">
        <v>2090</v>
      </c>
      <c r="E65" s="150"/>
      <c r="F65" s="150"/>
      <c r="G65" s="150"/>
      <c r="H65" s="150"/>
      <c r="I65" s="150"/>
      <c r="J65" s="151">
        <f>J95</f>
        <v>0</v>
      </c>
      <c r="K65" s="98"/>
      <c r="L65" s="152"/>
    </row>
    <row r="66" spans="1:31" s="9" customFormat="1" ht="24.9" customHeight="1">
      <c r="B66" s="142"/>
      <c r="C66" s="143"/>
      <c r="D66" s="144" t="s">
        <v>2092</v>
      </c>
      <c r="E66" s="145"/>
      <c r="F66" s="145"/>
      <c r="G66" s="145"/>
      <c r="H66" s="145"/>
      <c r="I66" s="145"/>
      <c r="J66" s="146">
        <f>J110</f>
        <v>0</v>
      </c>
      <c r="K66" s="143"/>
      <c r="L66" s="147"/>
    </row>
    <row r="67" spans="1:31" s="10" customFormat="1" ht="19.95" customHeight="1">
      <c r="B67" s="148"/>
      <c r="C67" s="98"/>
      <c r="D67" s="149" t="s">
        <v>2378</v>
      </c>
      <c r="E67" s="150"/>
      <c r="F67" s="150"/>
      <c r="G67" s="150"/>
      <c r="H67" s="150"/>
      <c r="I67" s="150"/>
      <c r="J67" s="151">
        <f>J111</f>
        <v>0</v>
      </c>
      <c r="K67" s="98"/>
      <c r="L67" s="152"/>
    </row>
    <row r="68" spans="1:31" s="9" customFormat="1" ht="24.9" customHeight="1">
      <c r="B68" s="142"/>
      <c r="C68" s="143"/>
      <c r="D68" s="144" t="s">
        <v>2094</v>
      </c>
      <c r="E68" s="145"/>
      <c r="F68" s="145"/>
      <c r="G68" s="145"/>
      <c r="H68" s="145"/>
      <c r="I68" s="145"/>
      <c r="J68" s="146">
        <f>J135</f>
        <v>0</v>
      </c>
      <c r="K68" s="143"/>
      <c r="L68" s="147"/>
    </row>
    <row r="69" spans="1:31" s="9" customFormat="1" ht="24.9" customHeight="1">
      <c r="B69" s="142"/>
      <c r="C69" s="143"/>
      <c r="D69" s="144" t="s">
        <v>2095</v>
      </c>
      <c r="E69" s="145"/>
      <c r="F69" s="145"/>
      <c r="G69" s="145"/>
      <c r="H69" s="145"/>
      <c r="I69" s="145"/>
      <c r="J69" s="146">
        <f>J138</f>
        <v>0</v>
      </c>
      <c r="K69" s="143"/>
      <c r="L69" s="147"/>
    </row>
    <row r="70" spans="1:31" s="10" customFormat="1" ht="19.95" customHeight="1">
      <c r="B70" s="148"/>
      <c r="C70" s="98"/>
      <c r="D70" s="149" t="s">
        <v>2097</v>
      </c>
      <c r="E70" s="150"/>
      <c r="F70" s="150"/>
      <c r="G70" s="150"/>
      <c r="H70" s="150"/>
      <c r="I70" s="150"/>
      <c r="J70" s="151">
        <f>J139</f>
        <v>0</v>
      </c>
      <c r="K70" s="98"/>
      <c r="L70" s="152"/>
    </row>
    <row r="71" spans="1:31" s="10" customFormat="1" ht="19.95" customHeight="1">
      <c r="B71" s="148"/>
      <c r="C71" s="98"/>
      <c r="D71" s="149" t="s">
        <v>2098</v>
      </c>
      <c r="E71" s="150"/>
      <c r="F71" s="150"/>
      <c r="G71" s="150"/>
      <c r="H71" s="150"/>
      <c r="I71" s="150"/>
      <c r="J71" s="151">
        <f>J142</f>
        <v>0</v>
      </c>
      <c r="K71" s="98"/>
      <c r="L71" s="152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156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0" t="str">
        <f>E7</f>
        <v>Společenský objekt na hřišti ve Veselí</v>
      </c>
      <c r="F81" s="331"/>
      <c r="G81" s="331"/>
      <c r="H81" s="331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127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30" t="s">
        <v>1847</v>
      </c>
      <c r="F83" s="332"/>
      <c r="G83" s="332"/>
      <c r="H83" s="332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1848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284" t="str">
        <f>E11</f>
        <v>01.4 - Ochrana před bleskem</v>
      </c>
      <c r="F85" s="332"/>
      <c r="G85" s="332"/>
      <c r="H85" s="332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>Veselí u Oder</v>
      </c>
      <c r="G87" s="37"/>
      <c r="H87" s="37"/>
      <c r="I87" s="30" t="s">
        <v>23</v>
      </c>
      <c r="J87" s="60" t="str">
        <f>IF(J14="","",J14)</f>
        <v>17. 7. 2024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40.049999999999997" customHeight="1">
      <c r="A89" s="35"/>
      <c r="B89" s="36"/>
      <c r="C89" s="30" t="s">
        <v>25</v>
      </c>
      <c r="D89" s="37"/>
      <c r="E89" s="37"/>
      <c r="F89" s="28" t="str">
        <f>E17</f>
        <v>Město Odry</v>
      </c>
      <c r="G89" s="37"/>
      <c r="H89" s="37"/>
      <c r="I89" s="30" t="s">
        <v>31</v>
      </c>
      <c r="J89" s="33" t="str">
        <f>E23</f>
        <v>PRINEX GROUP s.r.o., Masarykovo nám. 11/46, Odry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15" customHeight="1">
      <c r="A90" s="35"/>
      <c r="B90" s="36"/>
      <c r="C90" s="30" t="s">
        <v>29</v>
      </c>
      <c r="D90" s="37"/>
      <c r="E90" s="37"/>
      <c r="F90" s="28" t="str">
        <f>IF(E20="","",E20)</f>
        <v>Vyplň údaj</v>
      </c>
      <c r="G90" s="37"/>
      <c r="H90" s="37"/>
      <c r="I90" s="30" t="s">
        <v>34</v>
      </c>
      <c r="J90" s="33" t="str">
        <f>E26</f>
        <v xml:space="preserve"> 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3"/>
      <c r="B92" s="154"/>
      <c r="C92" s="155" t="s">
        <v>157</v>
      </c>
      <c r="D92" s="156" t="s">
        <v>57</v>
      </c>
      <c r="E92" s="156" t="s">
        <v>53</v>
      </c>
      <c r="F92" s="156" t="s">
        <v>54</v>
      </c>
      <c r="G92" s="156" t="s">
        <v>158</v>
      </c>
      <c r="H92" s="156" t="s">
        <v>159</v>
      </c>
      <c r="I92" s="156" t="s">
        <v>160</v>
      </c>
      <c r="J92" s="156" t="s">
        <v>131</v>
      </c>
      <c r="K92" s="157" t="s">
        <v>161</v>
      </c>
      <c r="L92" s="158"/>
      <c r="M92" s="69" t="s">
        <v>19</v>
      </c>
      <c r="N92" s="70" t="s">
        <v>42</v>
      </c>
      <c r="O92" s="70" t="s">
        <v>162</v>
      </c>
      <c r="P92" s="70" t="s">
        <v>163</v>
      </c>
      <c r="Q92" s="70" t="s">
        <v>164</v>
      </c>
      <c r="R92" s="70" t="s">
        <v>165</v>
      </c>
      <c r="S92" s="70" t="s">
        <v>166</v>
      </c>
      <c r="T92" s="71" t="s">
        <v>167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8" customHeight="1">
      <c r="A93" s="35"/>
      <c r="B93" s="36"/>
      <c r="C93" s="76" t="s">
        <v>168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P94+P110+P135+P138</f>
        <v>0</v>
      </c>
      <c r="Q93" s="73"/>
      <c r="R93" s="161">
        <f>R94+R110+R135+R138</f>
        <v>9.5259999999999997E-2</v>
      </c>
      <c r="S93" s="73"/>
      <c r="T93" s="162">
        <f>T94+T110+T135+T138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71</v>
      </c>
      <c r="AU93" s="18" t="s">
        <v>132</v>
      </c>
      <c r="BK93" s="163">
        <f>BK94+BK110+BK135+BK138</f>
        <v>0</v>
      </c>
    </row>
    <row r="94" spans="1:65" s="12" customFormat="1" ht="25.95" customHeight="1">
      <c r="B94" s="164"/>
      <c r="C94" s="165"/>
      <c r="D94" s="166" t="s">
        <v>71</v>
      </c>
      <c r="E94" s="167" t="s">
        <v>783</v>
      </c>
      <c r="F94" s="167" t="s">
        <v>784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0.03</v>
      </c>
      <c r="S94" s="172"/>
      <c r="T94" s="174">
        <f>T95</f>
        <v>0</v>
      </c>
      <c r="AR94" s="175" t="s">
        <v>82</v>
      </c>
      <c r="AT94" s="176" t="s">
        <v>71</v>
      </c>
      <c r="AU94" s="176" t="s">
        <v>72</v>
      </c>
      <c r="AY94" s="175" t="s">
        <v>171</v>
      </c>
      <c r="BK94" s="177">
        <f>BK95</f>
        <v>0</v>
      </c>
    </row>
    <row r="95" spans="1:65" s="12" customFormat="1" ht="22.8" customHeight="1">
      <c r="B95" s="164"/>
      <c r="C95" s="165"/>
      <c r="D95" s="166" t="s">
        <v>71</v>
      </c>
      <c r="E95" s="178" t="s">
        <v>2108</v>
      </c>
      <c r="F95" s="178" t="s">
        <v>2109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SUM(P96:P109)</f>
        <v>0</v>
      </c>
      <c r="Q95" s="172"/>
      <c r="R95" s="173">
        <f>SUM(R96:R109)</f>
        <v>0.03</v>
      </c>
      <c r="S95" s="172"/>
      <c r="T95" s="174">
        <f>SUM(T96:T109)</f>
        <v>0</v>
      </c>
      <c r="AR95" s="175" t="s">
        <v>82</v>
      </c>
      <c r="AT95" s="176" t="s">
        <v>71</v>
      </c>
      <c r="AU95" s="176" t="s">
        <v>80</v>
      </c>
      <c r="AY95" s="175" t="s">
        <v>171</v>
      </c>
      <c r="BK95" s="177">
        <f>SUM(BK96:BK109)</f>
        <v>0</v>
      </c>
    </row>
    <row r="96" spans="1:65" s="2" customFormat="1" ht="24.15" customHeight="1">
      <c r="A96" s="35"/>
      <c r="B96" s="36"/>
      <c r="C96" s="180" t="s">
        <v>80</v>
      </c>
      <c r="D96" s="180" t="s">
        <v>173</v>
      </c>
      <c r="E96" s="181" t="s">
        <v>2379</v>
      </c>
      <c r="F96" s="182" t="s">
        <v>2380</v>
      </c>
      <c r="G96" s="183" t="s">
        <v>376</v>
      </c>
      <c r="H96" s="184">
        <v>30</v>
      </c>
      <c r="I96" s="185"/>
      <c r="J96" s="186">
        <f>ROUND(I96*H96,2)</f>
        <v>0</v>
      </c>
      <c r="K96" s="182" t="s">
        <v>190</v>
      </c>
      <c r="L96" s="40"/>
      <c r="M96" s="187" t="s">
        <v>19</v>
      </c>
      <c r="N96" s="188" t="s">
        <v>43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260</v>
      </c>
      <c r="AT96" s="191" t="s">
        <v>173</v>
      </c>
      <c r="AU96" s="191" t="s">
        <v>82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260</v>
      </c>
      <c r="BM96" s="191" t="s">
        <v>2381</v>
      </c>
    </row>
    <row r="97" spans="1:65" s="2" customFormat="1" ht="10.199999999999999">
      <c r="A97" s="35"/>
      <c r="B97" s="36"/>
      <c r="C97" s="37"/>
      <c r="D97" s="193" t="s">
        <v>192</v>
      </c>
      <c r="E97" s="37"/>
      <c r="F97" s="194" t="s">
        <v>2382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192</v>
      </c>
      <c r="AU97" s="18" t="s">
        <v>82</v>
      </c>
    </row>
    <row r="98" spans="1:65" s="2" customFormat="1" ht="16.5" customHeight="1">
      <c r="A98" s="35"/>
      <c r="B98" s="36"/>
      <c r="C98" s="232" t="s">
        <v>82</v>
      </c>
      <c r="D98" s="232" t="s">
        <v>315</v>
      </c>
      <c r="E98" s="233" t="s">
        <v>2383</v>
      </c>
      <c r="F98" s="234" t="s">
        <v>2384</v>
      </c>
      <c r="G98" s="235" t="s">
        <v>414</v>
      </c>
      <c r="H98" s="236">
        <v>30</v>
      </c>
      <c r="I98" s="237"/>
      <c r="J98" s="238">
        <f>ROUND(I98*H98,2)</f>
        <v>0</v>
      </c>
      <c r="K98" s="234" t="s">
        <v>190</v>
      </c>
      <c r="L98" s="239"/>
      <c r="M98" s="240" t="s">
        <v>19</v>
      </c>
      <c r="N98" s="241" t="s">
        <v>43</v>
      </c>
      <c r="O98" s="65"/>
      <c r="P98" s="189">
        <f>O98*H98</f>
        <v>0</v>
      </c>
      <c r="Q98" s="189">
        <v>1E-3</v>
      </c>
      <c r="R98" s="189">
        <f>Q98*H98</f>
        <v>0.03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214</v>
      </c>
      <c r="AT98" s="191" t="s">
        <v>315</v>
      </c>
      <c r="AU98" s="191" t="s">
        <v>82</v>
      </c>
      <c r="AY98" s="18" t="s">
        <v>171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8" t="s">
        <v>80</v>
      </c>
      <c r="BK98" s="192">
        <f>ROUND(I98*H98,2)</f>
        <v>0</v>
      </c>
      <c r="BL98" s="18" t="s">
        <v>177</v>
      </c>
      <c r="BM98" s="191" t="s">
        <v>2385</v>
      </c>
    </row>
    <row r="99" spans="1:65" s="2" customFormat="1" ht="24.15" customHeight="1">
      <c r="A99" s="35"/>
      <c r="B99" s="36"/>
      <c r="C99" s="232" t="s">
        <v>182</v>
      </c>
      <c r="D99" s="232" t="s">
        <v>315</v>
      </c>
      <c r="E99" s="233" t="s">
        <v>2386</v>
      </c>
      <c r="F99" s="234" t="s">
        <v>2387</v>
      </c>
      <c r="G99" s="235" t="s">
        <v>370</v>
      </c>
      <c r="H99" s="236">
        <v>10</v>
      </c>
      <c r="I99" s="237"/>
      <c r="J99" s="238">
        <f>ROUND(I99*H99,2)</f>
        <v>0</v>
      </c>
      <c r="K99" s="234" t="s">
        <v>19</v>
      </c>
      <c r="L99" s="239"/>
      <c r="M99" s="240" t="s">
        <v>19</v>
      </c>
      <c r="N99" s="241" t="s">
        <v>43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214</v>
      </c>
      <c r="AT99" s="191" t="s">
        <v>315</v>
      </c>
      <c r="AU99" s="191" t="s">
        <v>82</v>
      </c>
      <c r="AY99" s="18" t="s">
        <v>171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80</v>
      </c>
      <c r="BK99" s="192">
        <f>ROUND(I99*H99,2)</f>
        <v>0</v>
      </c>
      <c r="BL99" s="18" t="s">
        <v>177</v>
      </c>
      <c r="BM99" s="191" t="s">
        <v>2388</v>
      </c>
    </row>
    <row r="100" spans="1:65" s="2" customFormat="1" ht="16.5" customHeight="1">
      <c r="A100" s="35"/>
      <c r="B100" s="36"/>
      <c r="C100" s="180" t="s">
        <v>177</v>
      </c>
      <c r="D100" s="180" t="s">
        <v>173</v>
      </c>
      <c r="E100" s="181" t="s">
        <v>2389</v>
      </c>
      <c r="F100" s="182" t="s">
        <v>2390</v>
      </c>
      <c r="G100" s="183" t="s">
        <v>189</v>
      </c>
      <c r="H100" s="184">
        <v>2</v>
      </c>
      <c r="I100" s="185"/>
      <c r="J100" s="186">
        <f>ROUND(I100*H100,2)</f>
        <v>0</v>
      </c>
      <c r="K100" s="182" t="s">
        <v>190</v>
      </c>
      <c r="L100" s="40"/>
      <c r="M100" s="187" t="s">
        <v>19</v>
      </c>
      <c r="N100" s="188" t="s">
        <v>43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260</v>
      </c>
      <c r="AT100" s="191" t="s">
        <v>173</v>
      </c>
      <c r="AU100" s="191" t="s">
        <v>82</v>
      </c>
      <c r="AY100" s="18" t="s">
        <v>171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80</v>
      </c>
      <c r="BK100" s="192">
        <f>ROUND(I100*H100,2)</f>
        <v>0</v>
      </c>
      <c r="BL100" s="18" t="s">
        <v>260</v>
      </c>
      <c r="BM100" s="191" t="s">
        <v>2391</v>
      </c>
    </row>
    <row r="101" spans="1:65" s="2" customFormat="1" ht="10.199999999999999">
      <c r="A101" s="35"/>
      <c r="B101" s="36"/>
      <c r="C101" s="37"/>
      <c r="D101" s="193" t="s">
        <v>192</v>
      </c>
      <c r="E101" s="37"/>
      <c r="F101" s="194" t="s">
        <v>2392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192</v>
      </c>
      <c r="AU101" s="18" t="s">
        <v>82</v>
      </c>
    </row>
    <row r="102" spans="1:65" s="2" customFormat="1" ht="24.15" customHeight="1">
      <c r="A102" s="35"/>
      <c r="B102" s="36"/>
      <c r="C102" s="232" t="s">
        <v>194</v>
      </c>
      <c r="D102" s="232" t="s">
        <v>315</v>
      </c>
      <c r="E102" s="233" t="s">
        <v>2393</v>
      </c>
      <c r="F102" s="234" t="s">
        <v>2394</v>
      </c>
      <c r="G102" s="235" t="s">
        <v>370</v>
      </c>
      <c r="H102" s="236">
        <v>2</v>
      </c>
      <c r="I102" s="237"/>
      <c r="J102" s="238">
        <f t="shared" ref="J102:J108" si="0">ROUND(I102*H102,2)</f>
        <v>0</v>
      </c>
      <c r="K102" s="234" t="s">
        <v>19</v>
      </c>
      <c r="L102" s="239"/>
      <c r="M102" s="240" t="s">
        <v>19</v>
      </c>
      <c r="N102" s="241" t="s">
        <v>43</v>
      </c>
      <c r="O102" s="65"/>
      <c r="P102" s="189">
        <f t="shared" ref="P102:P108" si="1">O102*H102</f>
        <v>0</v>
      </c>
      <c r="Q102" s="189">
        <v>0</v>
      </c>
      <c r="R102" s="189">
        <f t="shared" ref="R102:R108" si="2">Q102*H102</f>
        <v>0</v>
      </c>
      <c r="S102" s="189">
        <v>0</v>
      </c>
      <c r="T102" s="190">
        <f t="shared" ref="T102:T108" si="3"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362</v>
      </c>
      <c r="AT102" s="191" t="s">
        <v>315</v>
      </c>
      <c r="AU102" s="191" t="s">
        <v>82</v>
      </c>
      <c r="AY102" s="18" t="s">
        <v>171</v>
      </c>
      <c r="BE102" s="192">
        <f t="shared" ref="BE102:BE108" si="4">IF(N102="základní",J102,0)</f>
        <v>0</v>
      </c>
      <c r="BF102" s="192">
        <f t="shared" ref="BF102:BF108" si="5">IF(N102="snížená",J102,0)</f>
        <v>0</v>
      </c>
      <c r="BG102" s="192">
        <f t="shared" ref="BG102:BG108" si="6">IF(N102="zákl. přenesená",J102,0)</f>
        <v>0</v>
      </c>
      <c r="BH102" s="192">
        <f t="shared" ref="BH102:BH108" si="7">IF(N102="sníž. přenesená",J102,0)</f>
        <v>0</v>
      </c>
      <c r="BI102" s="192">
        <f t="shared" ref="BI102:BI108" si="8">IF(N102="nulová",J102,0)</f>
        <v>0</v>
      </c>
      <c r="BJ102" s="18" t="s">
        <v>80</v>
      </c>
      <c r="BK102" s="192">
        <f t="shared" ref="BK102:BK108" si="9">ROUND(I102*H102,2)</f>
        <v>0</v>
      </c>
      <c r="BL102" s="18" t="s">
        <v>260</v>
      </c>
      <c r="BM102" s="191" t="s">
        <v>2395</v>
      </c>
    </row>
    <row r="103" spans="1:65" s="2" customFormat="1" ht="16.5" customHeight="1">
      <c r="A103" s="35"/>
      <c r="B103" s="36"/>
      <c r="C103" s="232" t="s">
        <v>200</v>
      </c>
      <c r="D103" s="232" t="s">
        <v>315</v>
      </c>
      <c r="E103" s="233" t="s">
        <v>2396</v>
      </c>
      <c r="F103" s="234" t="s">
        <v>2397</v>
      </c>
      <c r="G103" s="235" t="s">
        <v>189</v>
      </c>
      <c r="H103" s="236">
        <v>2</v>
      </c>
      <c r="I103" s="237"/>
      <c r="J103" s="238">
        <f t="shared" si="0"/>
        <v>0</v>
      </c>
      <c r="K103" s="234" t="s">
        <v>19</v>
      </c>
      <c r="L103" s="239"/>
      <c r="M103" s="240" t="s">
        <v>19</v>
      </c>
      <c r="N103" s="241" t="s">
        <v>43</v>
      </c>
      <c r="O103" s="65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362</v>
      </c>
      <c r="AT103" s="191" t="s">
        <v>315</v>
      </c>
      <c r="AU103" s="191" t="s">
        <v>82</v>
      </c>
      <c r="AY103" s="18" t="s">
        <v>171</v>
      </c>
      <c r="BE103" s="192">
        <f t="shared" si="4"/>
        <v>0</v>
      </c>
      <c r="BF103" s="192">
        <f t="shared" si="5"/>
        <v>0</v>
      </c>
      <c r="BG103" s="192">
        <f t="shared" si="6"/>
        <v>0</v>
      </c>
      <c r="BH103" s="192">
        <f t="shared" si="7"/>
        <v>0</v>
      </c>
      <c r="BI103" s="192">
        <f t="shared" si="8"/>
        <v>0</v>
      </c>
      <c r="BJ103" s="18" t="s">
        <v>80</v>
      </c>
      <c r="BK103" s="192">
        <f t="shared" si="9"/>
        <v>0</v>
      </c>
      <c r="BL103" s="18" t="s">
        <v>260</v>
      </c>
      <c r="BM103" s="191" t="s">
        <v>2398</v>
      </c>
    </row>
    <row r="104" spans="1:65" s="2" customFormat="1" ht="16.5" customHeight="1">
      <c r="A104" s="35"/>
      <c r="B104" s="36"/>
      <c r="C104" s="232" t="s">
        <v>209</v>
      </c>
      <c r="D104" s="232" t="s">
        <v>315</v>
      </c>
      <c r="E104" s="233" t="s">
        <v>2399</v>
      </c>
      <c r="F104" s="234" t="s">
        <v>2400</v>
      </c>
      <c r="G104" s="235" t="s">
        <v>189</v>
      </c>
      <c r="H104" s="236">
        <v>9</v>
      </c>
      <c r="I104" s="237"/>
      <c r="J104" s="238">
        <f t="shared" si="0"/>
        <v>0</v>
      </c>
      <c r="K104" s="234" t="s">
        <v>19</v>
      </c>
      <c r="L104" s="239"/>
      <c r="M104" s="240" t="s">
        <v>19</v>
      </c>
      <c r="N104" s="241" t="s">
        <v>43</v>
      </c>
      <c r="O104" s="65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362</v>
      </c>
      <c r="AT104" s="191" t="s">
        <v>315</v>
      </c>
      <c r="AU104" s="191" t="s">
        <v>82</v>
      </c>
      <c r="AY104" s="18" t="s">
        <v>171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8" t="s">
        <v>80</v>
      </c>
      <c r="BK104" s="192">
        <f t="shared" si="9"/>
        <v>0</v>
      </c>
      <c r="BL104" s="18" t="s">
        <v>260</v>
      </c>
      <c r="BM104" s="191" t="s">
        <v>2401</v>
      </c>
    </row>
    <row r="105" spans="1:65" s="2" customFormat="1" ht="16.5" customHeight="1">
      <c r="A105" s="35"/>
      <c r="B105" s="36"/>
      <c r="C105" s="232" t="s">
        <v>214</v>
      </c>
      <c r="D105" s="232" t="s">
        <v>315</v>
      </c>
      <c r="E105" s="233" t="s">
        <v>2402</v>
      </c>
      <c r="F105" s="234" t="s">
        <v>2403</v>
      </c>
      <c r="G105" s="235" t="s">
        <v>189</v>
      </c>
      <c r="H105" s="236">
        <v>3</v>
      </c>
      <c r="I105" s="237"/>
      <c r="J105" s="238">
        <f t="shared" si="0"/>
        <v>0</v>
      </c>
      <c r="K105" s="234" t="s">
        <v>19</v>
      </c>
      <c r="L105" s="239"/>
      <c r="M105" s="240" t="s">
        <v>19</v>
      </c>
      <c r="N105" s="241" t="s">
        <v>43</v>
      </c>
      <c r="O105" s="65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362</v>
      </c>
      <c r="AT105" s="191" t="s">
        <v>315</v>
      </c>
      <c r="AU105" s="191" t="s">
        <v>82</v>
      </c>
      <c r="AY105" s="18" t="s">
        <v>171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8" t="s">
        <v>80</v>
      </c>
      <c r="BK105" s="192">
        <f t="shared" si="9"/>
        <v>0</v>
      </c>
      <c r="BL105" s="18" t="s">
        <v>260</v>
      </c>
      <c r="BM105" s="191" t="s">
        <v>2404</v>
      </c>
    </row>
    <row r="106" spans="1:65" s="2" customFormat="1" ht="16.5" customHeight="1">
      <c r="A106" s="35"/>
      <c r="B106" s="36"/>
      <c r="C106" s="232" t="s">
        <v>219</v>
      </c>
      <c r="D106" s="232" t="s">
        <v>315</v>
      </c>
      <c r="E106" s="233" t="s">
        <v>2405</v>
      </c>
      <c r="F106" s="234" t="s">
        <v>2406</v>
      </c>
      <c r="G106" s="235" t="s">
        <v>370</v>
      </c>
      <c r="H106" s="236">
        <v>3</v>
      </c>
      <c r="I106" s="237"/>
      <c r="J106" s="238">
        <f t="shared" si="0"/>
        <v>0</v>
      </c>
      <c r="K106" s="234" t="s">
        <v>19</v>
      </c>
      <c r="L106" s="239"/>
      <c r="M106" s="240" t="s">
        <v>19</v>
      </c>
      <c r="N106" s="241" t="s">
        <v>43</v>
      </c>
      <c r="O106" s="65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362</v>
      </c>
      <c r="AT106" s="191" t="s">
        <v>315</v>
      </c>
      <c r="AU106" s="191" t="s">
        <v>82</v>
      </c>
      <c r="AY106" s="18" t="s">
        <v>171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8" t="s">
        <v>80</v>
      </c>
      <c r="BK106" s="192">
        <f t="shared" si="9"/>
        <v>0</v>
      </c>
      <c r="BL106" s="18" t="s">
        <v>260</v>
      </c>
      <c r="BM106" s="191" t="s">
        <v>2407</v>
      </c>
    </row>
    <row r="107" spans="1:65" s="2" customFormat="1" ht="24.15" customHeight="1">
      <c r="A107" s="35"/>
      <c r="B107" s="36"/>
      <c r="C107" s="232" t="s">
        <v>223</v>
      </c>
      <c r="D107" s="232" t="s">
        <v>315</v>
      </c>
      <c r="E107" s="233" t="s">
        <v>2408</v>
      </c>
      <c r="F107" s="234" t="s">
        <v>2409</v>
      </c>
      <c r="G107" s="235" t="s">
        <v>370</v>
      </c>
      <c r="H107" s="236">
        <v>10</v>
      </c>
      <c r="I107" s="237"/>
      <c r="J107" s="238">
        <f t="shared" si="0"/>
        <v>0</v>
      </c>
      <c r="K107" s="234" t="s">
        <v>19</v>
      </c>
      <c r="L107" s="239"/>
      <c r="M107" s="240" t="s">
        <v>19</v>
      </c>
      <c r="N107" s="241" t="s">
        <v>43</v>
      </c>
      <c r="O107" s="65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362</v>
      </c>
      <c r="AT107" s="191" t="s">
        <v>315</v>
      </c>
      <c r="AU107" s="191" t="s">
        <v>82</v>
      </c>
      <c r="AY107" s="18" t="s">
        <v>171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8" t="s">
        <v>80</v>
      </c>
      <c r="BK107" s="192">
        <f t="shared" si="9"/>
        <v>0</v>
      </c>
      <c r="BL107" s="18" t="s">
        <v>260</v>
      </c>
      <c r="BM107" s="191" t="s">
        <v>2410</v>
      </c>
    </row>
    <row r="108" spans="1:65" s="2" customFormat="1" ht="44.25" customHeight="1">
      <c r="A108" s="35"/>
      <c r="B108" s="36"/>
      <c r="C108" s="180" t="s">
        <v>225</v>
      </c>
      <c r="D108" s="180" t="s">
        <v>173</v>
      </c>
      <c r="E108" s="181" t="s">
        <v>2411</v>
      </c>
      <c r="F108" s="182" t="s">
        <v>2412</v>
      </c>
      <c r="G108" s="183" t="s">
        <v>189</v>
      </c>
      <c r="H108" s="184">
        <v>1</v>
      </c>
      <c r="I108" s="185"/>
      <c r="J108" s="186">
        <f t="shared" si="0"/>
        <v>0</v>
      </c>
      <c r="K108" s="182" t="s">
        <v>190</v>
      </c>
      <c r="L108" s="40"/>
      <c r="M108" s="187" t="s">
        <v>19</v>
      </c>
      <c r="N108" s="188" t="s">
        <v>43</v>
      </c>
      <c r="O108" s="65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260</v>
      </c>
      <c r="AT108" s="191" t="s">
        <v>173</v>
      </c>
      <c r="AU108" s="191" t="s">
        <v>82</v>
      </c>
      <c r="AY108" s="18" t="s">
        <v>171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8" t="s">
        <v>80</v>
      </c>
      <c r="BK108" s="192">
        <f t="shared" si="9"/>
        <v>0</v>
      </c>
      <c r="BL108" s="18" t="s">
        <v>260</v>
      </c>
      <c r="BM108" s="191" t="s">
        <v>2413</v>
      </c>
    </row>
    <row r="109" spans="1:65" s="2" customFormat="1" ht="10.199999999999999">
      <c r="A109" s="35"/>
      <c r="B109" s="36"/>
      <c r="C109" s="37"/>
      <c r="D109" s="193" t="s">
        <v>192</v>
      </c>
      <c r="E109" s="37"/>
      <c r="F109" s="194" t="s">
        <v>2414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192</v>
      </c>
      <c r="AU109" s="18" t="s">
        <v>82</v>
      </c>
    </row>
    <row r="110" spans="1:65" s="12" customFormat="1" ht="25.95" customHeight="1">
      <c r="B110" s="164"/>
      <c r="C110" s="165"/>
      <c r="D110" s="166" t="s">
        <v>71</v>
      </c>
      <c r="E110" s="167" t="s">
        <v>315</v>
      </c>
      <c r="F110" s="167" t="s">
        <v>2322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P111</f>
        <v>0</v>
      </c>
      <c r="Q110" s="172"/>
      <c r="R110" s="173">
        <f>R111</f>
        <v>6.5259999999999999E-2</v>
      </c>
      <c r="S110" s="172"/>
      <c r="T110" s="174">
        <f>T111</f>
        <v>0</v>
      </c>
      <c r="AR110" s="175" t="s">
        <v>182</v>
      </c>
      <c r="AT110" s="176" t="s">
        <v>71</v>
      </c>
      <c r="AU110" s="176" t="s">
        <v>72</v>
      </c>
      <c r="AY110" s="175" t="s">
        <v>171</v>
      </c>
      <c r="BK110" s="177">
        <f>BK111</f>
        <v>0</v>
      </c>
    </row>
    <row r="111" spans="1:65" s="12" customFormat="1" ht="22.8" customHeight="1">
      <c r="B111" s="164"/>
      <c r="C111" s="165"/>
      <c r="D111" s="166" t="s">
        <v>71</v>
      </c>
      <c r="E111" s="178" t="s">
        <v>2415</v>
      </c>
      <c r="F111" s="178" t="s">
        <v>2416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SUM(P112:P134)</f>
        <v>0</v>
      </c>
      <c r="Q111" s="172"/>
      <c r="R111" s="173">
        <f>SUM(R112:R134)</f>
        <v>6.5259999999999999E-2</v>
      </c>
      <c r="S111" s="172"/>
      <c r="T111" s="174">
        <f>SUM(T112:T134)</f>
        <v>0</v>
      </c>
      <c r="AR111" s="175" t="s">
        <v>182</v>
      </c>
      <c r="AT111" s="176" t="s">
        <v>71</v>
      </c>
      <c r="AU111" s="176" t="s">
        <v>80</v>
      </c>
      <c r="AY111" s="175" t="s">
        <v>171</v>
      </c>
      <c r="BK111" s="177">
        <f>SUM(BK112:BK134)</f>
        <v>0</v>
      </c>
    </row>
    <row r="112" spans="1:65" s="2" customFormat="1" ht="49.05" customHeight="1">
      <c r="A112" s="35"/>
      <c r="B112" s="36"/>
      <c r="C112" s="180" t="s">
        <v>8</v>
      </c>
      <c r="D112" s="180" t="s">
        <v>173</v>
      </c>
      <c r="E112" s="181" t="s">
        <v>2417</v>
      </c>
      <c r="F112" s="182" t="s">
        <v>2418</v>
      </c>
      <c r="G112" s="183" t="s">
        <v>376</v>
      </c>
      <c r="H112" s="184">
        <v>55</v>
      </c>
      <c r="I112" s="185"/>
      <c r="J112" s="186">
        <f>ROUND(I112*H112,2)</f>
        <v>0</v>
      </c>
      <c r="K112" s="182" t="s">
        <v>190</v>
      </c>
      <c r="L112" s="40"/>
      <c r="M112" s="187" t="s">
        <v>19</v>
      </c>
      <c r="N112" s="188" t="s">
        <v>43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539</v>
      </c>
      <c r="AT112" s="191" t="s">
        <v>173</v>
      </c>
      <c r="AU112" s="191" t="s">
        <v>82</v>
      </c>
      <c r="AY112" s="18" t="s">
        <v>171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8" t="s">
        <v>80</v>
      </c>
      <c r="BK112" s="192">
        <f>ROUND(I112*H112,2)</f>
        <v>0</v>
      </c>
      <c r="BL112" s="18" t="s">
        <v>539</v>
      </c>
      <c r="BM112" s="191" t="s">
        <v>2419</v>
      </c>
    </row>
    <row r="113" spans="1:65" s="2" customFormat="1" ht="10.199999999999999">
      <c r="A113" s="35"/>
      <c r="B113" s="36"/>
      <c r="C113" s="37"/>
      <c r="D113" s="193" t="s">
        <v>192</v>
      </c>
      <c r="E113" s="37"/>
      <c r="F113" s="194" t="s">
        <v>2420</v>
      </c>
      <c r="G113" s="37"/>
      <c r="H113" s="37"/>
      <c r="I113" s="195"/>
      <c r="J113" s="37"/>
      <c r="K113" s="37"/>
      <c r="L113" s="40"/>
      <c r="M113" s="196"/>
      <c r="N113" s="19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192</v>
      </c>
      <c r="AU113" s="18" t="s">
        <v>82</v>
      </c>
    </row>
    <row r="114" spans="1:65" s="2" customFormat="1" ht="16.5" customHeight="1">
      <c r="A114" s="35"/>
      <c r="B114" s="36"/>
      <c r="C114" s="232" t="s">
        <v>235</v>
      </c>
      <c r="D114" s="232" t="s">
        <v>315</v>
      </c>
      <c r="E114" s="233" t="s">
        <v>2421</v>
      </c>
      <c r="F114" s="234" t="s">
        <v>2422</v>
      </c>
      <c r="G114" s="235" t="s">
        <v>414</v>
      </c>
      <c r="H114" s="236">
        <v>55</v>
      </c>
      <c r="I114" s="237"/>
      <c r="J114" s="238">
        <f>ROUND(I114*H114,2)</f>
        <v>0</v>
      </c>
      <c r="K114" s="234" t="s">
        <v>190</v>
      </c>
      <c r="L114" s="239"/>
      <c r="M114" s="240" t="s">
        <v>19</v>
      </c>
      <c r="N114" s="241" t="s">
        <v>43</v>
      </c>
      <c r="O114" s="65"/>
      <c r="P114" s="189">
        <f>O114*H114</f>
        <v>0</v>
      </c>
      <c r="Q114" s="189">
        <v>1E-3</v>
      </c>
      <c r="R114" s="189">
        <f>Q114*H114</f>
        <v>5.5E-2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909</v>
      </c>
      <c r="AT114" s="191" t="s">
        <v>315</v>
      </c>
      <c r="AU114" s="191" t="s">
        <v>82</v>
      </c>
      <c r="AY114" s="18" t="s">
        <v>171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8" t="s">
        <v>80</v>
      </c>
      <c r="BK114" s="192">
        <f>ROUND(I114*H114,2)</f>
        <v>0</v>
      </c>
      <c r="BL114" s="18" t="s">
        <v>909</v>
      </c>
      <c r="BM114" s="191" t="s">
        <v>2423</v>
      </c>
    </row>
    <row r="115" spans="1:65" s="2" customFormat="1" ht="49.05" customHeight="1">
      <c r="A115" s="35"/>
      <c r="B115" s="36"/>
      <c r="C115" s="180" t="s">
        <v>243</v>
      </c>
      <c r="D115" s="180" t="s">
        <v>173</v>
      </c>
      <c r="E115" s="181" t="s">
        <v>2424</v>
      </c>
      <c r="F115" s="182" t="s">
        <v>2425</v>
      </c>
      <c r="G115" s="183" t="s">
        <v>376</v>
      </c>
      <c r="H115" s="184">
        <v>10</v>
      </c>
      <c r="I115" s="185"/>
      <c r="J115" s="186">
        <f>ROUND(I115*H115,2)</f>
        <v>0</v>
      </c>
      <c r="K115" s="182" t="s">
        <v>190</v>
      </c>
      <c r="L115" s="40"/>
      <c r="M115" s="187" t="s">
        <v>19</v>
      </c>
      <c r="N115" s="188" t="s">
        <v>43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539</v>
      </c>
      <c r="AT115" s="191" t="s">
        <v>173</v>
      </c>
      <c r="AU115" s="191" t="s">
        <v>82</v>
      </c>
      <c r="AY115" s="18" t="s">
        <v>171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80</v>
      </c>
      <c r="BK115" s="192">
        <f>ROUND(I115*H115,2)</f>
        <v>0</v>
      </c>
      <c r="BL115" s="18" t="s">
        <v>539</v>
      </c>
      <c r="BM115" s="191" t="s">
        <v>2426</v>
      </c>
    </row>
    <row r="116" spans="1:65" s="2" customFormat="1" ht="10.199999999999999">
      <c r="A116" s="35"/>
      <c r="B116" s="36"/>
      <c r="C116" s="37"/>
      <c r="D116" s="193" t="s">
        <v>192</v>
      </c>
      <c r="E116" s="37"/>
      <c r="F116" s="194" t="s">
        <v>2427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192</v>
      </c>
      <c r="AU116" s="18" t="s">
        <v>82</v>
      </c>
    </row>
    <row r="117" spans="1:65" s="2" customFormat="1" ht="16.5" customHeight="1">
      <c r="A117" s="35"/>
      <c r="B117" s="36"/>
      <c r="C117" s="232" t="s">
        <v>251</v>
      </c>
      <c r="D117" s="232" t="s">
        <v>315</v>
      </c>
      <c r="E117" s="233" t="s">
        <v>2428</v>
      </c>
      <c r="F117" s="234" t="s">
        <v>2429</v>
      </c>
      <c r="G117" s="235" t="s">
        <v>414</v>
      </c>
      <c r="H117" s="236">
        <v>10</v>
      </c>
      <c r="I117" s="237"/>
      <c r="J117" s="238">
        <f>ROUND(I117*H117,2)</f>
        <v>0</v>
      </c>
      <c r="K117" s="234" t="s">
        <v>190</v>
      </c>
      <c r="L117" s="239"/>
      <c r="M117" s="240" t="s">
        <v>19</v>
      </c>
      <c r="N117" s="241" t="s">
        <v>43</v>
      </c>
      <c r="O117" s="65"/>
      <c r="P117" s="189">
        <f>O117*H117</f>
        <v>0</v>
      </c>
      <c r="Q117" s="189">
        <v>1E-3</v>
      </c>
      <c r="R117" s="189">
        <f>Q117*H117</f>
        <v>0.01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909</v>
      </c>
      <c r="AT117" s="191" t="s">
        <v>315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909</v>
      </c>
      <c r="BM117" s="191" t="s">
        <v>2430</v>
      </c>
    </row>
    <row r="118" spans="1:65" s="2" customFormat="1" ht="24.15" customHeight="1">
      <c r="A118" s="35"/>
      <c r="B118" s="36"/>
      <c r="C118" s="180" t="s">
        <v>260</v>
      </c>
      <c r="D118" s="180" t="s">
        <v>173</v>
      </c>
      <c r="E118" s="181" t="s">
        <v>2431</v>
      </c>
      <c r="F118" s="182" t="s">
        <v>2432</v>
      </c>
      <c r="G118" s="183" t="s">
        <v>376</v>
      </c>
      <c r="H118" s="184">
        <v>28</v>
      </c>
      <c r="I118" s="185"/>
      <c r="J118" s="186">
        <f>ROUND(I118*H118,2)</f>
        <v>0</v>
      </c>
      <c r="K118" s="182" t="s">
        <v>190</v>
      </c>
      <c r="L118" s="40"/>
      <c r="M118" s="187" t="s">
        <v>19</v>
      </c>
      <c r="N118" s="188" t="s">
        <v>43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539</v>
      </c>
      <c r="AT118" s="191" t="s">
        <v>173</v>
      </c>
      <c r="AU118" s="191" t="s">
        <v>82</v>
      </c>
      <c r="AY118" s="18" t="s">
        <v>171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8" t="s">
        <v>80</v>
      </c>
      <c r="BK118" s="192">
        <f>ROUND(I118*H118,2)</f>
        <v>0</v>
      </c>
      <c r="BL118" s="18" t="s">
        <v>539</v>
      </c>
      <c r="BM118" s="191" t="s">
        <v>2433</v>
      </c>
    </row>
    <row r="119" spans="1:65" s="2" customFormat="1" ht="10.199999999999999">
      <c r="A119" s="35"/>
      <c r="B119" s="36"/>
      <c r="C119" s="37"/>
      <c r="D119" s="193" t="s">
        <v>192</v>
      </c>
      <c r="E119" s="37"/>
      <c r="F119" s="194" t="s">
        <v>2434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192</v>
      </c>
      <c r="AU119" s="18" t="s">
        <v>82</v>
      </c>
    </row>
    <row r="120" spans="1:65" s="2" customFormat="1" ht="16.5" customHeight="1">
      <c r="A120" s="35"/>
      <c r="B120" s="36"/>
      <c r="C120" s="232" t="s">
        <v>267</v>
      </c>
      <c r="D120" s="232" t="s">
        <v>315</v>
      </c>
      <c r="E120" s="233" t="s">
        <v>2435</v>
      </c>
      <c r="F120" s="234" t="s">
        <v>2436</v>
      </c>
      <c r="G120" s="235" t="s">
        <v>189</v>
      </c>
      <c r="H120" s="236">
        <v>28</v>
      </c>
      <c r="I120" s="237"/>
      <c r="J120" s="238">
        <f>ROUND(I120*H120,2)</f>
        <v>0</v>
      </c>
      <c r="K120" s="234" t="s">
        <v>19</v>
      </c>
      <c r="L120" s="239"/>
      <c r="M120" s="240" t="s">
        <v>19</v>
      </c>
      <c r="N120" s="241" t="s">
        <v>43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362</v>
      </c>
      <c r="AT120" s="191" t="s">
        <v>315</v>
      </c>
      <c r="AU120" s="191" t="s">
        <v>82</v>
      </c>
      <c r="AY120" s="18" t="s">
        <v>171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8" t="s">
        <v>80</v>
      </c>
      <c r="BK120" s="192">
        <f>ROUND(I120*H120,2)</f>
        <v>0</v>
      </c>
      <c r="BL120" s="18" t="s">
        <v>260</v>
      </c>
      <c r="BM120" s="191" t="s">
        <v>2437</v>
      </c>
    </row>
    <row r="121" spans="1:65" s="2" customFormat="1" ht="16.5" customHeight="1">
      <c r="A121" s="35"/>
      <c r="B121" s="36"/>
      <c r="C121" s="232" t="s">
        <v>273</v>
      </c>
      <c r="D121" s="232" t="s">
        <v>315</v>
      </c>
      <c r="E121" s="233" t="s">
        <v>2438</v>
      </c>
      <c r="F121" s="234" t="s">
        <v>2439</v>
      </c>
      <c r="G121" s="235" t="s">
        <v>370</v>
      </c>
      <c r="H121" s="236">
        <v>10</v>
      </c>
      <c r="I121" s="237"/>
      <c r="J121" s="238">
        <f>ROUND(I121*H121,2)</f>
        <v>0</v>
      </c>
      <c r="K121" s="234" t="s">
        <v>19</v>
      </c>
      <c r="L121" s="239"/>
      <c r="M121" s="240" t="s">
        <v>19</v>
      </c>
      <c r="N121" s="241" t="s">
        <v>43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362</v>
      </c>
      <c r="AT121" s="191" t="s">
        <v>315</v>
      </c>
      <c r="AU121" s="191" t="s">
        <v>82</v>
      </c>
      <c r="AY121" s="18" t="s">
        <v>171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80</v>
      </c>
      <c r="BK121" s="192">
        <f>ROUND(I121*H121,2)</f>
        <v>0</v>
      </c>
      <c r="BL121" s="18" t="s">
        <v>260</v>
      </c>
      <c r="BM121" s="191" t="s">
        <v>2440</v>
      </c>
    </row>
    <row r="122" spans="1:65" s="2" customFormat="1" ht="24.15" customHeight="1">
      <c r="A122" s="35"/>
      <c r="B122" s="36"/>
      <c r="C122" s="232" t="s">
        <v>281</v>
      </c>
      <c r="D122" s="232" t="s">
        <v>315</v>
      </c>
      <c r="E122" s="233" t="s">
        <v>2441</v>
      </c>
      <c r="F122" s="234" t="s">
        <v>2442</v>
      </c>
      <c r="G122" s="235" t="s">
        <v>370</v>
      </c>
      <c r="H122" s="236">
        <v>10</v>
      </c>
      <c r="I122" s="237"/>
      <c r="J122" s="238">
        <f>ROUND(I122*H122,2)</f>
        <v>0</v>
      </c>
      <c r="K122" s="234" t="s">
        <v>19</v>
      </c>
      <c r="L122" s="239"/>
      <c r="M122" s="240" t="s">
        <v>19</v>
      </c>
      <c r="N122" s="241" t="s">
        <v>43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362</v>
      </c>
      <c r="AT122" s="191" t="s">
        <v>315</v>
      </c>
      <c r="AU122" s="191" t="s">
        <v>82</v>
      </c>
      <c r="AY122" s="18" t="s">
        <v>171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80</v>
      </c>
      <c r="BK122" s="192">
        <f>ROUND(I122*H122,2)</f>
        <v>0</v>
      </c>
      <c r="BL122" s="18" t="s">
        <v>260</v>
      </c>
      <c r="BM122" s="191" t="s">
        <v>2443</v>
      </c>
    </row>
    <row r="123" spans="1:65" s="2" customFormat="1" ht="24.15" customHeight="1">
      <c r="A123" s="35"/>
      <c r="B123" s="36"/>
      <c r="C123" s="180" t="s">
        <v>286</v>
      </c>
      <c r="D123" s="180" t="s">
        <v>173</v>
      </c>
      <c r="E123" s="181" t="s">
        <v>2444</v>
      </c>
      <c r="F123" s="182" t="s">
        <v>2445</v>
      </c>
      <c r="G123" s="183" t="s">
        <v>189</v>
      </c>
      <c r="H123" s="184">
        <v>2</v>
      </c>
      <c r="I123" s="185"/>
      <c r="J123" s="186">
        <f>ROUND(I123*H123,2)</f>
        <v>0</v>
      </c>
      <c r="K123" s="182" t="s">
        <v>190</v>
      </c>
      <c r="L123" s="40"/>
      <c r="M123" s="187" t="s">
        <v>19</v>
      </c>
      <c r="N123" s="188" t="s">
        <v>43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539</v>
      </c>
      <c r="AT123" s="191" t="s">
        <v>173</v>
      </c>
      <c r="AU123" s="191" t="s">
        <v>82</v>
      </c>
      <c r="AY123" s="18" t="s">
        <v>171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80</v>
      </c>
      <c r="BK123" s="192">
        <f>ROUND(I123*H123,2)</f>
        <v>0</v>
      </c>
      <c r="BL123" s="18" t="s">
        <v>539</v>
      </c>
      <c r="BM123" s="191" t="s">
        <v>2446</v>
      </c>
    </row>
    <row r="124" spans="1:65" s="2" customFormat="1" ht="10.199999999999999">
      <c r="A124" s="35"/>
      <c r="B124" s="36"/>
      <c r="C124" s="37"/>
      <c r="D124" s="193" t="s">
        <v>192</v>
      </c>
      <c r="E124" s="37"/>
      <c r="F124" s="194" t="s">
        <v>2447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192</v>
      </c>
      <c r="AU124" s="18" t="s">
        <v>82</v>
      </c>
    </row>
    <row r="125" spans="1:65" s="2" customFormat="1" ht="24.15" customHeight="1">
      <c r="A125" s="35"/>
      <c r="B125" s="36"/>
      <c r="C125" s="180" t="s">
        <v>7</v>
      </c>
      <c r="D125" s="180" t="s">
        <v>173</v>
      </c>
      <c r="E125" s="181" t="s">
        <v>2448</v>
      </c>
      <c r="F125" s="182" t="s">
        <v>2449</v>
      </c>
      <c r="G125" s="183" t="s">
        <v>189</v>
      </c>
      <c r="H125" s="184">
        <v>3</v>
      </c>
      <c r="I125" s="185"/>
      <c r="J125" s="186">
        <f>ROUND(I125*H125,2)</f>
        <v>0</v>
      </c>
      <c r="K125" s="182" t="s">
        <v>190</v>
      </c>
      <c r="L125" s="40"/>
      <c r="M125" s="187" t="s">
        <v>19</v>
      </c>
      <c r="N125" s="188" t="s">
        <v>43</v>
      </c>
      <c r="O125" s="65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539</v>
      </c>
      <c r="AT125" s="191" t="s">
        <v>173</v>
      </c>
      <c r="AU125" s="191" t="s">
        <v>82</v>
      </c>
      <c r="AY125" s="18" t="s">
        <v>171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80</v>
      </c>
      <c r="BK125" s="192">
        <f>ROUND(I125*H125,2)</f>
        <v>0</v>
      </c>
      <c r="BL125" s="18" t="s">
        <v>539</v>
      </c>
      <c r="BM125" s="191" t="s">
        <v>2450</v>
      </c>
    </row>
    <row r="126" spans="1:65" s="2" customFormat="1" ht="10.199999999999999">
      <c r="A126" s="35"/>
      <c r="B126" s="36"/>
      <c r="C126" s="37"/>
      <c r="D126" s="193" t="s">
        <v>192</v>
      </c>
      <c r="E126" s="37"/>
      <c r="F126" s="194" t="s">
        <v>2451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192</v>
      </c>
      <c r="AU126" s="18" t="s">
        <v>82</v>
      </c>
    </row>
    <row r="127" spans="1:65" s="2" customFormat="1" ht="21.75" customHeight="1">
      <c r="A127" s="35"/>
      <c r="B127" s="36"/>
      <c r="C127" s="232" t="s">
        <v>297</v>
      </c>
      <c r="D127" s="232" t="s">
        <v>315</v>
      </c>
      <c r="E127" s="233" t="s">
        <v>2452</v>
      </c>
      <c r="F127" s="234" t="s">
        <v>2453</v>
      </c>
      <c r="G127" s="235" t="s">
        <v>370</v>
      </c>
      <c r="H127" s="236">
        <v>3</v>
      </c>
      <c r="I127" s="237"/>
      <c r="J127" s="238">
        <f>ROUND(I127*H127,2)</f>
        <v>0</v>
      </c>
      <c r="K127" s="234" t="s">
        <v>19</v>
      </c>
      <c r="L127" s="239"/>
      <c r="M127" s="240" t="s">
        <v>19</v>
      </c>
      <c r="N127" s="241" t="s">
        <v>43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1656</v>
      </c>
      <c r="AT127" s="191" t="s">
        <v>315</v>
      </c>
      <c r="AU127" s="191" t="s">
        <v>82</v>
      </c>
      <c r="AY127" s="18" t="s">
        <v>171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80</v>
      </c>
      <c r="BK127" s="192">
        <f>ROUND(I127*H127,2)</f>
        <v>0</v>
      </c>
      <c r="BL127" s="18" t="s">
        <v>539</v>
      </c>
      <c r="BM127" s="191" t="s">
        <v>2454</v>
      </c>
    </row>
    <row r="128" spans="1:65" s="2" customFormat="1" ht="24.15" customHeight="1">
      <c r="A128" s="35"/>
      <c r="B128" s="36"/>
      <c r="C128" s="180" t="s">
        <v>304</v>
      </c>
      <c r="D128" s="180" t="s">
        <v>173</v>
      </c>
      <c r="E128" s="181" t="s">
        <v>2448</v>
      </c>
      <c r="F128" s="182" t="s">
        <v>2449</v>
      </c>
      <c r="G128" s="183" t="s">
        <v>189</v>
      </c>
      <c r="H128" s="184">
        <v>2</v>
      </c>
      <c r="I128" s="185"/>
      <c r="J128" s="186">
        <f>ROUND(I128*H128,2)</f>
        <v>0</v>
      </c>
      <c r="K128" s="182" t="s">
        <v>190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539</v>
      </c>
      <c r="AT128" s="191" t="s">
        <v>173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539</v>
      </c>
      <c r="BM128" s="191" t="s">
        <v>2455</v>
      </c>
    </row>
    <row r="129" spans="1:65" s="2" customFormat="1" ht="10.199999999999999">
      <c r="A129" s="35"/>
      <c r="B129" s="36"/>
      <c r="C129" s="37"/>
      <c r="D129" s="193" t="s">
        <v>192</v>
      </c>
      <c r="E129" s="37"/>
      <c r="F129" s="194" t="s">
        <v>2451</v>
      </c>
      <c r="G129" s="37"/>
      <c r="H129" s="37"/>
      <c r="I129" s="195"/>
      <c r="J129" s="37"/>
      <c r="K129" s="37"/>
      <c r="L129" s="40"/>
      <c r="M129" s="196"/>
      <c r="N129" s="19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192</v>
      </c>
      <c r="AU129" s="18" t="s">
        <v>82</v>
      </c>
    </row>
    <row r="130" spans="1:65" s="2" customFormat="1" ht="16.5" customHeight="1">
      <c r="A130" s="35"/>
      <c r="B130" s="36"/>
      <c r="C130" s="232" t="s">
        <v>314</v>
      </c>
      <c r="D130" s="232" t="s">
        <v>315</v>
      </c>
      <c r="E130" s="233" t="s">
        <v>2456</v>
      </c>
      <c r="F130" s="234" t="s">
        <v>2457</v>
      </c>
      <c r="G130" s="235" t="s">
        <v>370</v>
      </c>
      <c r="H130" s="236">
        <v>2</v>
      </c>
      <c r="I130" s="237"/>
      <c r="J130" s="238">
        <f>ROUND(I130*H130,2)</f>
        <v>0</v>
      </c>
      <c r="K130" s="234" t="s">
        <v>19</v>
      </c>
      <c r="L130" s="239"/>
      <c r="M130" s="240" t="s">
        <v>19</v>
      </c>
      <c r="N130" s="241" t="s">
        <v>43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1656</v>
      </c>
      <c r="AT130" s="191" t="s">
        <v>315</v>
      </c>
      <c r="AU130" s="191" t="s">
        <v>82</v>
      </c>
      <c r="AY130" s="18" t="s">
        <v>171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80</v>
      </c>
      <c r="BK130" s="192">
        <f>ROUND(I130*H130,2)</f>
        <v>0</v>
      </c>
      <c r="BL130" s="18" t="s">
        <v>539</v>
      </c>
      <c r="BM130" s="191" t="s">
        <v>2458</v>
      </c>
    </row>
    <row r="131" spans="1:65" s="2" customFormat="1" ht="16.5" customHeight="1">
      <c r="A131" s="35"/>
      <c r="B131" s="36"/>
      <c r="C131" s="232" t="s">
        <v>321</v>
      </c>
      <c r="D131" s="232" t="s">
        <v>315</v>
      </c>
      <c r="E131" s="233" t="s">
        <v>2459</v>
      </c>
      <c r="F131" s="234" t="s">
        <v>2460</v>
      </c>
      <c r="G131" s="235" t="s">
        <v>370</v>
      </c>
      <c r="H131" s="236">
        <v>2</v>
      </c>
      <c r="I131" s="237"/>
      <c r="J131" s="238">
        <f>ROUND(I131*H131,2)</f>
        <v>0</v>
      </c>
      <c r="K131" s="234" t="s">
        <v>19</v>
      </c>
      <c r="L131" s="239"/>
      <c r="M131" s="240" t="s">
        <v>19</v>
      </c>
      <c r="N131" s="241" t="s">
        <v>43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1656</v>
      </c>
      <c r="AT131" s="191" t="s">
        <v>315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539</v>
      </c>
      <c r="BM131" s="191" t="s">
        <v>2461</v>
      </c>
    </row>
    <row r="132" spans="1:65" s="2" customFormat="1" ht="24.15" customHeight="1">
      <c r="A132" s="35"/>
      <c r="B132" s="36"/>
      <c r="C132" s="180" t="s">
        <v>328</v>
      </c>
      <c r="D132" s="180" t="s">
        <v>173</v>
      </c>
      <c r="E132" s="181" t="s">
        <v>2462</v>
      </c>
      <c r="F132" s="182" t="s">
        <v>2463</v>
      </c>
      <c r="G132" s="183" t="s">
        <v>189</v>
      </c>
      <c r="H132" s="184">
        <v>2</v>
      </c>
      <c r="I132" s="185"/>
      <c r="J132" s="186">
        <f>ROUND(I132*H132,2)</f>
        <v>0</v>
      </c>
      <c r="K132" s="182" t="s">
        <v>190</v>
      </c>
      <c r="L132" s="40"/>
      <c r="M132" s="187" t="s">
        <v>19</v>
      </c>
      <c r="N132" s="188" t="s">
        <v>43</v>
      </c>
      <c r="O132" s="65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539</v>
      </c>
      <c r="AT132" s="191" t="s">
        <v>173</v>
      </c>
      <c r="AU132" s="191" t="s">
        <v>82</v>
      </c>
      <c r="AY132" s="18" t="s">
        <v>171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80</v>
      </c>
      <c r="BK132" s="192">
        <f>ROUND(I132*H132,2)</f>
        <v>0</v>
      </c>
      <c r="BL132" s="18" t="s">
        <v>539</v>
      </c>
      <c r="BM132" s="191" t="s">
        <v>2464</v>
      </c>
    </row>
    <row r="133" spans="1:65" s="2" customFormat="1" ht="10.199999999999999">
      <c r="A133" s="35"/>
      <c r="B133" s="36"/>
      <c r="C133" s="37"/>
      <c r="D133" s="193" t="s">
        <v>192</v>
      </c>
      <c r="E133" s="37"/>
      <c r="F133" s="194" t="s">
        <v>2465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192</v>
      </c>
      <c r="AU133" s="18" t="s">
        <v>82</v>
      </c>
    </row>
    <row r="134" spans="1:65" s="2" customFormat="1" ht="16.5" customHeight="1">
      <c r="A134" s="35"/>
      <c r="B134" s="36"/>
      <c r="C134" s="232" t="s">
        <v>333</v>
      </c>
      <c r="D134" s="232" t="s">
        <v>315</v>
      </c>
      <c r="E134" s="233" t="s">
        <v>2466</v>
      </c>
      <c r="F134" s="234" t="s">
        <v>2467</v>
      </c>
      <c r="G134" s="235" t="s">
        <v>189</v>
      </c>
      <c r="H134" s="236">
        <v>2</v>
      </c>
      <c r="I134" s="237"/>
      <c r="J134" s="238">
        <f>ROUND(I134*H134,2)</f>
        <v>0</v>
      </c>
      <c r="K134" s="234" t="s">
        <v>190</v>
      </c>
      <c r="L134" s="239"/>
      <c r="M134" s="240" t="s">
        <v>19</v>
      </c>
      <c r="N134" s="241" t="s">
        <v>43</v>
      </c>
      <c r="O134" s="65"/>
      <c r="P134" s="189">
        <f>O134*H134</f>
        <v>0</v>
      </c>
      <c r="Q134" s="189">
        <v>1.2999999999999999E-4</v>
      </c>
      <c r="R134" s="189">
        <f>Q134*H134</f>
        <v>2.5999999999999998E-4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909</v>
      </c>
      <c r="AT134" s="191" t="s">
        <v>315</v>
      </c>
      <c r="AU134" s="191" t="s">
        <v>82</v>
      </c>
      <c r="AY134" s="18" t="s">
        <v>171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80</v>
      </c>
      <c r="BK134" s="192">
        <f>ROUND(I134*H134,2)</f>
        <v>0</v>
      </c>
      <c r="BL134" s="18" t="s">
        <v>909</v>
      </c>
      <c r="BM134" s="191" t="s">
        <v>2468</v>
      </c>
    </row>
    <row r="135" spans="1:65" s="12" customFormat="1" ht="25.95" customHeight="1">
      <c r="B135" s="164"/>
      <c r="C135" s="165"/>
      <c r="D135" s="166" t="s">
        <v>71</v>
      </c>
      <c r="E135" s="167" t="s">
        <v>2340</v>
      </c>
      <c r="F135" s="167" t="s">
        <v>2341</v>
      </c>
      <c r="G135" s="165"/>
      <c r="H135" s="165"/>
      <c r="I135" s="168"/>
      <c r="J135" s="169">
        <f>BK135</f>
        <v>0</v>
      </c>
      <c r="K135" s="165"/>
      <c r="L135" s="170"/>
      <c r="M135" s="171"/>
      <c r="N135" s="172"/>
      <c r="O135" s="172"/>
      <c r="P135" s="173">
        <f>SUM(P136:P137)</f>
        <v>0</v>
      </c>
      <c r="Q135" s="172"/>
      <c r="R135" s="173">
        <f>SUM(R136:R137)</f>
        <v>0</v>
      </c>
      <c r="S135" s="172"/>
      <c r="T135" s="174">
        <f>SUM(T136:T137)</f>
        <v>0</v>
      </c>
      <c r="AR135" s="175" t="s">
        <v>177</v>
      </c>
      <c r="AT135" s="176" t="s">
        <v>71</v>
      </c>
      <c r="AU135" s="176" t="s">
        <v>72</v>
      </c>
      <c r="AY135" s="175" t="s">
        <v>171</v>
      </c>
      <c r="BK135" s="177">
        <f>SUM(BK136:BK137)</f>
        <v>0</v>
      </c>
    </row>
    <row r="136" spans="1:65" s="2" customFormat="1" ht="16.5" customHeight="1">
      <c r="A136" s="35"/>
      <c r="B136" s="36"/>
      <c r="C136" s="180" t="s">
        <v>340</v>
      </c>
      <c r="D136" s="180" t="s">
        <v>173</v>
      </c>
      <c r="E136" s="181" t="s">
        <v>2347</v>
      </c>
      <c r="F136" s="182" t="s">
        <v>2348</v>
      </c>
      <c r="G136" s="183" t="s">
        <v>176</v>
      </c>
      <c r="H136" s="184">
        <v>4</v>
      </c>
      <c r="I136" s="185"/>
      <c r="J136" s="186">
        <f>ROUND(I136*H136,2)</f>
        <v>0</v>
      </c>
      <c r="K136" s="182" t="s">
        <v>19</v>
      </c>
      <c r="L136" s="40"/>
      <c r="M136" s="187" t="s">
        <v>19</v>
      </c>
      <c r="N136" s="188" t="s">
        <v>43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2344</v>
      </c>
      <c r="AT136" s="191" t="s">
        <v>173</v>
      </c>
      <c r="AU136" s="191" t="s">
        <v>80</v>
      </c>
      <c r="AY136" s="18" t="s">
        <v>171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80</v>
      </c>
      <c r="BK136" s="192">
        <f>ROUND(I136*H136,2)</f>
        <v>0</v>
      </c>
      <c r="BL136" s="18" t="s">
        <v>2344</v>
      </c>
      <c r="BM136" s="191" t="s">
        <v>2469</v>
      </c>
    </row>
    <row r="137" spans="1:65" s="2" customFormat="1" ht="16.5" customHeight="1">
      <c r="A137" s="35"/>
      <c r="B137" s="36"/>
      <c r="C137" s="180" t="s">
        <v>348</v>
      </c>
      <c r="D137" s="180" t="s">
        <v>173</v>
      </c>
      <c r="E137" s="181" t="s">
        <v>2350</v>
      </c>
      <c r="F137" s="182" t="s">
        <v>2351</v>
      </c>
      <c r="G137" s="183" t="s">
        <v>176</v>
      </c>
      <c r="H137" s="184">
        <v>2</v>
      </c>
      <c r="I137" s="185"/>
      <c r="J137" s="186">
        <f>ROUND(I137*H137,2)</f>
        <v>0</v>
      </c>
      <c r="K137" s="182" t="s">
        <v>19</v>
      </c>
      <c r="L137" s="40"/>
      <c r="M137" s="187" t="s">
        <v>19</v>
      </c>
      <c r="N137" s="188" t="s">
        <v>43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177</v>
      </c>
      <c r="AT137" s="191" t="s">
        <v>173</v>
      </c>
      <c r="AU137" s="191" t="s">
        <v>80</v>
      </c>
      <c r="AY137" s="18" t="s">
        <v>171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80</v>
      </c>
      <c r="BK137" s="192">
        <f>ROUND(I137*H137,2)</f>
        <v>0</v>
      </c>
      <c r="BL137" s="18" t="s">
        <v>177</v>
      </c>
      <c r="BM137" s="191" t="s">
        <v>2470</v>
      </c>
    </row>
    <row r="138" spans="1:65" s="12" customFormat="1" ht="25.95" customHeight="1">
      <c r="B138" s="164"/>
      <c r="C138" s="165"/>
      <c r="D138" s="166" t="s">
        <v>71</v>
      </c>
      <c r="E138" s="167" t="s">
        <v>112</v>
      </c>
      <c r="F138" s="167" t="s">
        <v>2357</v>
      </c>
      <c r="G138" s="165"/>
      <c r="H138" s="165"/>
      <c r="I138" s="168"/>
      <c r="J138" s="169">
        <f>BK138</f>
        <v>0</v>
      </c>
      <c r="K138" s="165"/>
      <c r="L138" s="170"/>
      <c r="M138" s="171"/>
      <c r="N138" s="172"/>
      <c r="O138" s="172"/>
      <c r="P138" s="173">
        <f>P139+P142</f>
        <v>0</v>
      </c>
      <c r="Q138" s="172"/>
      <c r="R138" s="173">
        <f>R139+R142</f>
        <v>0</v>
      </c>
      <c r="S138" s="172"/>
      <c r="T138" s="174">
        <f>T139+T142</f>
        <v>0</v>
      </c>
      <c r="AR138" s="175" t="s">
        <v>194</v>
      </c>
      <c r="AT138" s="176" t="s">
        <v>71</v>
      </c>
      <c r="AU138" s="176" t="s">
        <v>72</v>
      </c>
      <c r="AY138" s="175" t="s">
        <v>171</v>
      </c>
      <c r="BK138" s="177">
        <f>BK139+BK142</f>
        <v>0</v>
      </c>
    </row>
    <row r="139" spans="1:65" s="12" customFormat="1" ht="22.8" customHeight="1">
      <c r="B139" s="164"/>
      <c r="C139" s="165"/>
      <c r="D139" s="166" t="s">
        <v>71</v>
      </c>
      <c r="E139" s="178" t="s">
        <v>2365</v>
      </c>
      <c r="F139" s="178" t="s">
        <v>2366</v>
      </c>
      <c r="G139" s="165"/>
      <c r="H139" s="165"/>
      <c r="I139" s="168"/>
      <c r="J139" s="179">
        <f>BK139</f>
        <v>0</v>
      </c>
      <c r="K139" s="165"/>
      <c r="L139" s="170"/>
      <c r="M139" s="171"/>
      <c r="N139" s="172"/>
      <c r="O139" s="172"/>
      <c r="P139" s="173">
        <f>SUM(P140:P141)</f>
        <v>0</v>
      </c>
      <c r="Q139" s="172"/>
      <c r="R139" s="173">
        <f>SUM(R140:R141)</f>
        <v>0</v>
      </c>
      <c r="S139" s="172"/>
      <c r="T139" s="174">
        <f>SUM(T140:T141)</f>
        <v>0</v>
      </c>
      <c r="AR139" s="175" t="s">
        <v>194</v>
      </c>
      <c r="AT139" s="176" t="s">
        <v>71</v>
      </c>
      <c r="AU139" s="176" t="s">
        <v>80</v>
      </c>
      <c r="AY139" s="175" t="s">
        <v>171</v>
      </c>
      <c r="BK139" s="177">
        <f>SUM(BK140:BK141)</f>
        <v>0</v>
      </c>
    </row>
    <row r="140" spans="1:65" s="2" customFormat="1" ht="21.75" customHeight="1">
      <c r="A140" s="35"/>
      <c r="B140" s="36"/>
      <c r="C140" s="180" t="s">
        <v>353</v>
      </c>
      <c r="D140" s="180" t="s">
        <v>173</v>
      </c>
      <c r="E140" s="181" t="s">
        <v>2367</v>
      </c>
      <c r="F140" s="182" t="s">
        <v>2368</v>
      </c>
      <c r="G140" s="183" t="s">
        <v>370</v>
      </c>
      <c r="H140" s="184">
        <v>0.03</v>
      </c>
      <c r="I140" s="185"/>
      <c r="J140" s="186">
        <f>ROUND(I140*H140,2)</f>
        <v>0</v>
      </c>
      <c r="K140" s="182" t="s">
        <v>190</v>
      </c>
      <c r="L140" s="40"/>
      <c r="M140" s="187" t="s">
        <v>19</v>
      </c>
      <c r="N140" s="188" t="s">
        <v>43</v>
      </c>
      <c r="O140" s="65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1" t="s">
        <v>2362</v>
      </c>
      <c r="AT140" s="191" t="s">
        <v>173</v>
      </c>
      <c r="AU140" s="191" t="s">
        <v>82</v>
      </c>
      <c r="AY140" s="18" t="s">
        <v>171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80</v>
      </c>
      <c r="BK140" s="192">
        <f>ROUND(I140*H140,2)</f>
        <v>0</v>
      </c>
      <c r="BL140" s="18" t="s">
        <v>2362</v>
      </c>
      <c r="BM140" s="191" t="s">
        <v>2471</v>
      </c>
    </row>
    <row r="141" spans="1:65" s="2" customFormat="1" ht="10.199999999999999">
      <c r="A141" s="35"/>
      <c r="B141" s="36"/>
      <c r="C141" s="37"/>
      <c r="D141" s="193" t="s">
        <v>192</v>
      </c>
      <c r="E141" s="37"/>
      <c r="F141" s="194" t="s">
        <v>2370</v>
      </c>
      <c r="G141" s="37"/>
      <c r="H141" s="37"/>
      <c r="I141" s="195"/>
      <c r="J141" s="37"/>
      <c r="K141" s="37"/>
      <c r="L141" s="40"/>
      <c r="M141" s="196"/>
      <c r="N141" s="19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192</v>
      </c>
      <c r="AU141" s="18" t="s">
        <v>82</v>
      </c>
    </row>
    <row r="142" spans="1:65" s="12" customFormat="1" ht="22.8" customHeight="1">
      <c r="B142" s="164"/>
      <c r="C142" s="165"/>
      <c r="D142" s="166" t="s">
        <v>71</v>
      </c>
      <c r="E142" s="178" t="s">
        <v>2371</v>
      </c>
      <c r="F142" s="178" t="s">
        <v>2372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SUM(P143:P144)</f>
        <v>0</v>
      </c>
      <c r="Q142" s="172"/>
      <c r="R142" s="173">
        <f>SUM(R143:R144)</f>
        <v>0</v>
      </c>
      <c r="S142" s="172"/>
      <c r="T142" s="174">
        <f>SUM(T143:T144)</f>
        <v>0</v>
      </c>
      <c r="AR142" s="175" t="s">
        <v>194</v>
      </c>
      <c r="AT142" s="176" t="s">
        <v>71</v>
      </c>
      <c r="AU142" s="176" t="s">
        <v>80</v>
      </c>
      <c r="AY142" s="175" t="s">
        <v>171</v>
      </c>
      <c r="BK142" s="177">
        <f>SUM(BK143:BK144)</f>
        <v>0</v>
      </c>
    </row>
    <row r="143" spans="1:65" s="2" customFormat="1" ht="16.5" customHeight="1">
      <c r="A143" s="35"/>
      <c r="B143" s="36"/>
      <c r="C143" s="180" t="s">
        <v>358</v>
      </c>
      <c r="D143" s="180" t="s">
        <v>173</v>
      </c>
      <c r="E143" s="181" t="s">
        <v>2373</v>
      </c>
      <c r="F143" s="182" t="s">
        <v>2374</v>
      </c>
      <c r="G143" s="183" t="s">
        <v>370</v>
      </c>
      <c r="H143" s="184">
        <v>0.04</v>
      </c>
      <c r="I143" s="185"/>
      <c r="J143" s="186">
        <f>ROUND(I143*H143,2)</f>
        <v>0</v>
      </c>
      <c r="K143" s="182" t="s">
        <v>190</v>
      </c>
      <c r="L143" s="40"/>
      <c r="M143" s="187" t="s">
        <v>19</v>
      </c>
      <c r="N143" s="188" t="s">
        <v>43</v>
      </c>
      <c r="O143" s="65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2362</v>
      </c>
      <c r="AT143" s="191" t="s">
        <v>173</v>
      </c>
      <c r="AU143" s="191" t="s">
        <v>82</v>
      </c>
      <c r="AY143" s="18" t="s">
        <v>171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80</v>
      </c>
      <c r="BK143" s="192">
        <f>ROUND(I143*H143,2)</f>
        <v>0</v>
      </c>
      <c r="BL143" s="18" t="s">
        <v>2362</v>
      </c>
      <c r="BM143" s="191" t="s">
        <v>2472</v>
      </c>
    </row>
    <row r="144" spans="1:65" s="2" customFormat="1" ht="10.199999999999999">
      <c r="A144" s="35"/>
      <c r="B144" s="36"/>
      <c r="C144" s="37"/>
      <c r="D144" s="193" t="s">
        <v>192</v>
      </c>
      <c r="E144" s="37"/>
      <c r="F144" s="194" t="s">
        <v>2376</v>
      </c>
      <c r="G144" s="37"/>
      <c r="H144" s="37"/>
      <c r="I144" s="195"/>
      <c r="J144" s="37"/>
      <c r="K144" s="37"/>
      <c r="L144" s="40"/>
      <c r="M144" s="262"/>
      <c r="N144" s="263"/>
      <c r="O144" s="259"/>
      <c r="P144" s="259"/>
      <c r="Q144" s="259"/>
      <c r="R144" s="259"/>
      <c r="S144" s="259"/>
      <c r="T144" s="264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192</v>
      </c>
      <c r="AU144" s="18" t="s">
        <v>82</v>
      </c>
    </row>
    <row r="145" spans="1:31" s="2" customFormat="1" ht="6.9" customHeight="1">
      <c r="A145" s="35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W1WW+niheXIbWb34xaAAcBUr15EtijjIkiDcD5zuJ6uBrpq7EdZM7JTo24Vmo7aDu0YDpnhULp8H7UN6m9II6g==" saltValue="J360Y1lBFEG+l+LLD06tUj6u2hMFL8fOxcB+w/QBocNdGIRii9Ps+lhGQOYcuw7777dVFNwHHxYHmJAsXSNtxw==" spinCount="100000" sheet="1" objects="1" scenarios="1" formatColumns="0" formatRows="0" autoFilter="0"/>
  <autoFilter ref="C92:K144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1" r:id="rId2"/>
    <hyperlink ref="F109" r:id="rId3"/>
    <hyperlink ref="F113" r:id="rId4"/>
    <hyperlink ref="F116" r:id="rId5"/>
    <hyperlink ref="F119" r:id="rId6"/>
    <hyperlink ref="F124" r:id="rId7"/>
    <hyperlink ref="F126" r:id="rId8"/>
    <hyperlink ref="F129" r:id="rId9"/>
    <hyperlink ref="F133" r:id="rId10"/>
    <hyperlink ref="F141" r:id="rId11"/>
    <hyperlink ref="F144" r:id="rId12"/>
  </hyperlinks>
  <pageMargins left="0.39374999999999999" right="0.39374999999999999" top="0.39374999999999999" bottom="0.39374999999999999" header="0" footer="0"/>
  <pageSetup paperSize="9" scale="76" fitToHeight="100" orientation="portrait" blackAndWhite="1" r:id="rId13"/>
  <headerFooter>
    <oddFooter>&amp;CStrana &amp;P z &amp;N</oddFooter>
  </headerFooter>
  <drawing r:id="rId1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98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2473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ROUND(J91,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ROUND((SUM(BE91:BE324)),  2)</f>
        <v>0</v>
      </c>
      <c r="G33" s="35"/>
      <c r="H33" s="35"/>
      <c r="I33" s="126">
        <v>0.21</v>
      </c>
      <c r="J33" s="125">
        <f>ROUND(((SUM(BE91:BE324))*I33),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ROUND((SUM(BF91:BF324)),  2)</f>
        <v>0</v>
      </c>
      <c r="G34" s="35"/>
      <c r="H34" s="35"/>
      <c r="I34" s="126">
        <v>0.12</v>
      </c>
      <c r="J34" s="125">
        <f>ROUND(((SUM(BF91:BF324))*I34),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ROUND((SUM(BG91:BG324)),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ROUND((SUM(BH91:BH324)),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ROUND((SUM(BI91:BI324)),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03 - Zpevněné plochy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2474</v>
      </c>
      <c r="E60" s="145"/>
      <c r="F60" s="145"/>
      <c r="G60" s="145"/>
      <c r="H60" s="145"/>
      <c r="I60" s="145"/>
      <c r="J60" s="146">
        <f>J92</f>
        <v>0</v>
      </c>
      <c r="K60" s="143"/>
      <c r="L60" s="147"/>
    </row>
    <row r="61" spans="1:47" s="10" customFormat="1" ht="19.95" customHeight="1">
      <c r="B61" s="148"/>
      <c r="C61" s="98"/>
      <c r="D61" s="149" t="s">
        <v>134</v>
      </c>
      <c r="E61" s="150"/>
      <c r="F61" s="150"/>
      <c r="G61" s="150"/>
      <c r="H61" s="150"/>
      <c r="I61" s="150"/>
      <c r="J61" s="151">
        <f>J93</f>
        <v>0</v>
      </c>
      <c r="K61" s="98"/>
      <c r="L61" s="152"/>
    </row>
    <row r="62" spans="1:47" s="10" customFormat="1" ht="19.95" customHeight="1">
      <c r="B62" s="148"/>
      <c r="C62" s="98"/>
      <c r="D62" s="149" t="s">
        <v>135</v>
      </c>
      <c r="E62" s="150"/>
      <c r="F62" s="150"/>
      <c r="G62" s="150"/>
      <c r="H62" s="150"/>
      <c r="I62" s="150"/>
      <c r="J62" s="151">
        <f>J173</f>
        <v>0</v>
      </c>
      <c r="K62" s="98"/>
      <c r="L62" s="152"/>
    </row>
    <row r="63" spans="1:47" s="10" customFormat="1" ht="19.95" customHeight="1">
      <c r="B63" s="148"/>
      <c r="C63" s="98"/>
      <c r="D63" s="149" t="s">
        <v>138</v>
      </c>
      <c r="E63" s="150"/>
      <c r="F63" s="150"/>
      <c r="G63" s="150"/>
      <c r="H63" s="150"/>
      <c r="I63" s="150"/>
      <c r="J63" s="151">
        <f>J194</f>
        <v>0</v>
      </c>
      <c r="K63" s="98"/>
      <c r="L63" s="152"/>
    </row>
    <row r="64" spans="1:47" s="10" customFormat="1" ht="19.95" customHeight="1">
      <c r="B64" s="148"/>
      <c r="C64" s="98"/>
      <c r="D64" s="149" t="s">
        <v>139</v>
      </c>
      <c r="E64" s="150"/>
      <c r="F64" s="150"/>
      <c r="G64" s="150"/>
      <c r="H64" s="150"/>
      <c r="I64" s="150"/>
      <c r="J64" s="151">
        <f>J217</f>
        <v>0</v>
      </c>
      <c r="K64" s="98"/>
      <c r="L64" s="152"/>
    </row>
    <row r="65" spans="1:31" s="10" customFormat="1" ht="19.95" customHeight="1">
      <c r="B65" s="148"/>
      <c r="C65" s="98"/>
      <c r="D65" s="149" t="s">
        <v>2475</v>
      </c>
      <c r="E65" s="150"/>
      <c r="F65" s="150"/>
      <c r="G65" s="150"/>
      <c r="H65" s="150"/>
      <c r="I65" s="150"/>
      <c r="J65" s="151">
        <f>J227</f>
        <v>0</v>
      </c>
      <c r="K65" s="98"/>
      <c r="L65" s="152"/>
    </row>
    <row r="66" spans="1:31" s="10" customFormat="1" ht="19.95" customHeight="1">
      <c r="B66" s="148"/>
      <c r="C66" s="98"/>
      <c r="D66" s="149" t="s">
        <v>140</v>
      </c>
      <c r="E66" s="150"/>
      <c r="F66" s="150"/>
      <c r="G66" s="150"/>
      <c r="H66" s="150"/>
      <c r="I66" s="150"/>
      <c r="J66" s="151">
        <f>J234</f>
        <v>0</v>
      </c>
      <c r="K66" s="98"/>
      <c r="L66" s="152"/>
    </row>
    <row r="67" spans="1:31" s="10" customFormat="1" ht="19.95" customHeight="1">
      <c r="B67" s="148"/>
      <c r="C67" s="98"/>
      <c r="D67" s="149" t="s">
        <v>2476</v>
      </c>
      <c r="E67" s="150"/>
      <c r="F67" s="150"/>
      <c r="G67" s="150"/>
      <c r="H67" s="150"/>
      <c r="I67" s="150"/>
      <c r="J67" s="151">
        <f>J287</f>
        <v>0</v>
      </c>
      <c r="K67" s="98"/>
      <c r="L67" s="152"/>
    </row>
    <row r="68" spans="1:31" s="10" customFormat="1" ht="19.95" customHeight="1">
      <c r="B68" s="148"/>
      <c r="C68" s="98"/>
      <c r="D68" s="149" t="s">
        <v>141</v>
      </c>
      <c r="E68" s="150"/>
      <c r="F68" s="150"/>
      <c r="G68" s="150"/>
      <c r="H68" s="150"/>
      <c r="I68" s="150"/>
      <c r="J68" s="151">
        <f>J301</f>
        <v>0</v>
      </c>
      <c r="K68" s="98"/>
      <c r="L68" s="152"/>
    </row>
    <row r="69" spans="1:31" s="10" customFormat="1" ht="19.95" customHeight="1">
      <c r="B69" s="148"/>
      <c r="C69" s="98"/>
      <c r="D69" s="149" t="s">
        <v>142</v>
      </c>
      <c r="E69" s="150"/>
      <c r="F69" s="150"/>
      <c r="G69" s="150"/>
      <c r="H69" s="150"/>
      <c r="I69" s="150"/>
      <c r="J69" s="151">
        <f>J312</f>
        <v>0</v>
      </c>
      <c r="K69" s="98"/>
      <c r="L69" s="152"/>
    </row>
    <row r="70" spans="1:31" s="9" customFormat="1" ht="24.9" customHeight="1">
      <c r="B70" s="142"/>
      <c r="C70" s="143"/>
      <c r="D70" s="144" t="s">
        <v>143</v>
      </c>
      <c r="E70" s="145"/>
      <c r="F70" s="145"/>
      <c r="G70" s="145"/>
      <c r="H70" s="145"/>
      <c r="I70" s="145"/>
      <c r="J70" s="146">
        <f>J316</f>
        <v>0</v>
      </c>
      <c r="K70" s="143"/>
      <c r="L70" s="147"/>
    </row>
    <row r="71" spans="1:31" s="10" customFormat="1" ht="19.95" customHeight="1">
      <c r="B71" s="148"/>
      <c r="C71" s="98"/>
      <c r="D71" s="149" t="s">
        <v>2477</v>
      </c>
      <c r="E71" s="150"/>
      <c r="F71" s="150"/>
      <c r="G71" s="150"/>
      <c r="H71" s="150"/>
      <c r="I71" s="150"/>
      <c r="J71" s="151">
        <f>J317</f>
        <v>0</v>
      </c>
      <c r="K71" s="98"/>
      <c r="L71" s="152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156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0" t="str">
        <f>E7</f>
        <v>Společenský objekt na hřišti ve Veselí</v>
      </c>
      <c r="F81" s="331"/>
      <c r="G81" s="331"/>
      <c r="H81" s="331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127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284" t="str">
        <f>E9</f>
        <v>03 - Zpevněné plochy</v>
      </c>
      <c r="F83" s="332"/>
      <c r="G83" s="332"/>
      <c r="H83" s="332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>Veselí u Oder</v>
      </c>
      <c r="G85" s="37"/>
      <c r="H85" s="37"/>
      <c r="I85" s="30" t="s">
        <v>23</v>
      </c>
      <c r="J85" s="60" t="str">
        <f>IF(J12="","",J12)</f>
        <v>17. 7. 2024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40.049999999999997" customHeight="1">
      <c r="A87" s="35"/>
      <c r="B87" s="36"/>
      <c r="C87" s="30" t="s">
        <v>25</v>
      </c>
      <c r="D87" s="37"/>
      <c r="E87" s="37"/>
      <c r="F87" s="28" t="str">
        <f>E15</f>
        <v>Město Odry</v>
      </c>
      <c r="G87" s="37"/>
      <c r="H87" s="37"/>
      <c r="I87" s="30" t="s">
        <v>31</v>
      </c>
      <c r="J87" s="33" t="str">
        <f>E21</f>
        <v>PRINEX GROUP s.r.o., Masarykovo nám. 11/46, Odry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30" t="s">
        <v>29</v>
      </c>
      <c r="D88" s="37"/>
      <c r="E88" s="37"/>
      <c r="F88" s="28" t="str">
        <f>IF(E18="","",E18)</f>
        <v>Vyplň údaj</v>
      </c>
      <c r="G88" s="37"/>
      <c r="H88" s="37"/>
      <c r="I88" s="30" t="s">
        <v>34</v>
      </c>
      <c r="J88" s="33" t="str">
        <f>E24</f>
        <v xml:space="preserve"> 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3"/>
      <c r="B90" s="154"/>
      <c r="C90" s="155" t="s">
        <v>157</v>
      </c>
      <c r="D90" s="156" t="s">
        <v>57</v>
      </c>
      <c r="E90" s="156" t="s">
        <v>53</v>
      </c>
      <c r="F90" s="156" t="s">
        <v>54</v>
      </c>
      <c r="G90" s="156" t="s">
        <v>158</v>
      </c>
      <c r="H90" s="156" t="s">
        <v>159</v>
      </c>
      <c r="I90" s="156" t="s">
        <v>160</v>
      </c>
      <c r="J90" s="156" t="s">
        <v>131</v>
      </c>
      <c r="K90" s="157" t="s">
        <v>161</v>
      </c>
      <c r="L90" s="158"/>
      <c r="M90" s="69" t="s">
        <v>19</v>
      </c>
      <c r="N90" s="70" t="s">
        <v>42</v>
      </c>
      <c r="O90" s="70" t="s">
        <v>162</v>
      </c>
      <c r="P90" s="70" t="s">
        <v>163</v>
      </c>
      <c r="Q90" s="70" t="s">
        <v>164</v>
      </c>
      <c r="R90" s="70" t="s">
        <v>165</v>
      </c>
      <c r="S90" s="70" t="s">
        <v>166</v>
      </c>
      <c r="T90" s="71" t="s">
        <v>167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8" customHeight="1">
      <c r="A91" s="35"/>
      <c r="B91" s="36"/>
      <c r="C91" s="76" t="s">
        <v>168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P92+P316</f>
        <v>0</v>
      </c>
      <c r="Q91" s="73"/>
      <c r="R91" s="161">
        <f>R92+R316</f>
        <v>345.31058210000003</v>
      </c>
      <c r="S91" s="73"/>
      <c r="T91" s="162">
        <f>T92+T316</f>
        <v>3.5525000000000002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71</v>
      </c>
      <c r="AU91" s="18" t="s">
        <v>132</v>
      </c>
      <c r="BK91" s="163">
        <f>BK92+BK316</f>
        <v>0</v>
      </c>
    </row>
    <row r="92" spans="1:65" s="12" customFormat="1" ht="25.95" customHeight="1">
      <c r="B92" s="164"/>
      <c r="C92" s="165"/>
      <c r="D92" s="166" t="s">
        <v>71</v>
      </c>
      <c r="E92" s="167" t="s">
        <v>169</v>
      </c>
      <c r="F92" s="167" t="s">
        <v>2478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P93+P173+P194+P217+P227+P234+P287+P301+P312</f>
        <v>0</v>
      </c>
      <c r="Q92" s="172"/>
      <c r="R92" s="173">
        <f>R93+R173+R194+R217+R227+R234+R287+R301+R312</f>
        <v>345.31058210000003</v>
      </c>
      <c r="S92" s="172"/>
      <c r="T92" s="174">
        <f>T93+T173+T194+T217+T227+T234+T287+T301+T312</f>
        <v>3.5525000000000002</v>
      </c>
      <c r="AR92" s="175" t="s">
        <v>80</v>
      </c>
      <c r="AT92" s="176" t="s">
        <v>71</v>
      </c>
      <c r="AU92" s="176" t="s">
        <v>72</v>
      </c>
      <c r="AY92" s="175" t="s">
        <v>171</v>
      </c>
      <c r="BK92" s="177">
        <f>BK93+BK173+BK194+BK217+BK227+BK234+BK287+BK301+BK312</f>
        <v>0</v>
      </c>
    </row>
    <row r="93" spans="1:65" s="12" customFormat="1" ht="22.8" customHeight="1">
      <c r="B93" s="164"/>
      <c r="C93" s="165"/>
      <c r="D93" s="166" t="s">
        <v>71</v>
      </c>
      <c r="E93" s="178" t="s">
        <v>80</v>
      </c>
      <c r="F93" s="178" t="s">
        <v>172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SUM(P94:P172)</f>
        <v>0</v>
      </c>
      <c r="Q93" s="172"/>
      <c r="R93" s="173">
        <f>SUM(R94:R172)</f>
        <v>39.447159999999997</v>
      </c>
      <c r="S93" s="172"/>
      <c r="T93" s="174">
        <f>SUM(T94:T172)</f>
        <v>0</v>
      </c>
      <c r="AR93" s="175" t="s">
        <v>80</v>
      </c>
      <c r="AT93" s="176" t="s">
        <v>71</v>
      </c>
      <c r="AU93" s="176" t="s">
        <v>80</v>
      </c>
      <c r="AY93" s="175" t="s">
        <v>171</v>
      </c>
      <c r="BK93" s="177">
        <f>SUM(BK94:BK172)</f>
        <v>0</v>
      </c>
    </row>
    <row r="94" spans="1:65" s="2" customFormat="1" ht="24.15" customHeight="1">
      <c r="A94" s="35"/>
      <c r="B94" s="36"/>
      <c r="C94" s="180" t="s">
        <v>80</v>
      </c>
      <c r="D94" s="180" t="s">
        <v>173</v>
      </c>
      <c r="E94" s="181" t="s">
        <v>174</v>
      </c>
      <c r="F94" s="182" t="s">
        <v>175</v>
      </c>
      <c r="G94" s="183" t="s">
        <v>176</v>
      </c>
      <c r="H94" s="184">
        <v>5</v>
      </c>
      <c r="I94" s="185"/>
      <c r="J94" s="186">
        <f>ROUND(I94*H94,2)</f>
        <v>0</v>
      </c>
      <c r="K94" s="182" t="s">
        <v>19</v>
      </c>
      <c r="L94" s="40"/>
      <c r="M94" s="187" t="s">
        <v>19</v>
      </c>
      <c r="N94" s="188" t="s">
        <v>43</v>
      </c>
      <c r="O94" s="65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177</v>
      </c>
      <c r="AT94" s="191" t="s">
        <v>173</v>
      </c>
      <c r="AU94" s="191" t="s">
        <v>82</v>
      </c>
      <c r="AY94" s="18" t="s">
        <v>171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8" t="s">
        <v>80</v>
      </c>
      <c r="BK94" s="192">
        <f>ROUND(I94*H94,2)</f>
        <v>0</v>
      </c>
      <c r="BL94" s="18" t="s">
        <v>177</v>
      </c>
      <c r="BM94" s="191" t="s">
        <v>2479</v>
      </c>
    </row>
    <row r="95" spans="1:65" s="2" customFormat="1" ht="16.5" customHeight="1">
      <c r="A95" s="35"/>
      <c r="B95" s="36"/>
      <c r="C95" s="180" t="s">
        <v>82</v>
      </c>
      <c r="D95" s="180" t="s">
        <v>173</v>
      </c>
      <c r="E95" s="181" t="s">
        <v>179</v>
      </c>
      <c r="F95" s="182" t="s">
        <v>180</v>
      </c>
      <c r="G95" s="183" t="s">
        <v>176</v>
      </c>
      <c r="H95" s="184">
        <v>5</v>
      </c>
      <c r="I95" s="185"/>
      <c r="J95" s="186">
        <f>ROUND(I95*H95,2)</f>
        <v>0</v>
      </c>
      <c r="K95" s="182" t="s">
        <v>19</v>
      </c>
      <c r="L95" s="40"/>
      <c r="M95" s="187" t="s">
        <v>19</v>
      </c>
      <c r="N95" s="188" t="s">
        <v>43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177</v>
      </c>
      <c r="AT95" s="191" t="s">
        <v>173</v>
      </c>
      <c r="AU95" s="191" t="s">
        <v>82</v>
      </c>
      <c r="AY95" s="18" t="s">
        <v>171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8" t="s">
        <v>80</v>
      </c>
      <c r="BK95" s="192">
        <f>ROUND(I95*H95,2)</f>
        <v>0</v>
      </c>
      <c r="BL95" s="18" t="s">
        <v>177</v>
      </c>
      <c r="BM95" s="191" t="s">
        <v>2480</v>
      </c>
    </row>
    <row r="96" spans="1:65" s="2" customFormat="1" ht="24.15" customHeight="1">
      <c r="A96" s="35"/>
      <c r="B96" s="36"/>
      <c r="C96" s="180" t="s">
        <v>182</v>
      </c>
      <c r="D96" s="180" t="s">
        <v>173</v>
      </c>
      <c r="E96" s="181" t="s">
        <v>236</v>
      </c>
      <c r="F96" s="182" t="s">
        <v>237</v>
      </c>
      <c r="G96" s="183" t="s">
        <v>197</v>
      </c>
      <c r="H96" s="184">
        <v>226.428</v>
      </c>
      <c r="I96" s="185"/>
      <c r="J96" s="186">
        <f>ROUND(I96*H96,2)</f>
        <v>0</v>
      </c>
      <c r="K96" s="182" t="s">
        <v>190</v>
      </c>
      <c r="L96" s="40"/>
      <c r="M96" s="187" t="s">
        <v>19</v>
      </c>
      <c r="N96" s="188" t="s">
        <v>43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177</v>
      </c>
      <c r="AT96" s="191" t="s">
        <v>173</v>
      </c>
      <c r="AU96" s="191" t="s">
        <v>82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177</v>
      </c>
      <c r="BM96" s="191" t="s">
        <v>2481</v>
      </c>
    </row>
    <row r="97" spans="1:65" s="2" customFormat="1" ht="10.199999999999999">
      <c r="A97" s="35"/>
      <c r="B97" s="36"/>
      <c r="C97" s="37"/>
      <c r="D97" s="193" t="s">
        <v>192</v>
      </c>
      <c r="E97" s="37"/>
      <c r="F97" s="194" t="s">
        <v>239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192</v>
      </c>
      <c r="AU97" s="18" t="s">
        <v>82</v>
      </c>
    </row>
    <row r="98" spans="1:65" s="2" customFormat="1" ht="19.2">
      <c r="A98" s="35"/>
      <c r="B98" s="36"/>
      <c r="C98" s="37"/>
      <c r="D98" s="200" t="s">
        <v>233</v>
      </c>
      <c r="E98" s="37"/>
      <c r="F98" s="231" t="s">
        <v>240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233</v>
      </c>
      <c r="AU98" s="18" t="s">
        <v>82</v>
      </c>
    </row>
    <row r="99" spans="1:65" s="14" customFormat="1" ht="10.199999999999999">
      <c r="B99" s="209"/>
      <c r="C99" s="210"/>
      <c r="D99" s="200" t="s">
        <v>205</v>
      </c>
      <c r="E99" s="211" t="s">
        <v>19</v>
      </c>
      <c r="F99" s="212" t="s">
        <v>2482</v>
      </c>
      <c r="G99" s="210"/>
      <c r="H99" s="213">
        <v>226.428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205</v>
      </c>
      <c r="AU99" s="219" t="s">
        <v>82</v>
      </c>
      <c r="AV99" s="14" t="s">
        <v>82</v>
      </c>
      <c r="AW99" s="14" t="s">
        <v>33</v>
      </c>
      <c r="AX99" s="14" t="s">
        <v>72</v>
      </c>
      <c r="AY99" s="219" t="s">
        <v>171</v>
      </c>
    </row>
    <row r="100" spans="1:65" s="15" customFormat="1" ht="10.199999999999999">
      <c r="B100" s="220"/>
      <c r="C100" s="221"/>
      <c r="D100" s="200" t="s">
        <v>205</v>
      </c>
      <c r="E100" s="222" t="s">
        <v>19</v>
      </c>
      <c r="F100" s="223" t="s">
        <v>208</v>
      </c>
      <c r="G100" s="221"/>
      <c r="H100" s="224">
        <v>226.428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205</v>
      </c>
      <c r="AU100" s="230" t="s">
        <v>82</v>
      </c>
      <c r="AV100" s="15" t="s">
        <v>177</v>
      </c>
      <c r="AW100" s="15" t="s">
        <v>33</v>
      </c>
      <c r="AX100" s="15" t="s">
        <v>80</v>
      </c>
      <c r="AY100" s="230" t="s">
        <v>171</v>
      </c>
    </row>
    <row r="101" spans="1:65" s="2" customFormat="1" ht="33" customHeight="1">
      <c r="A101" s="35"/>
      <c r="B101" s="36"/>
      <c r="C101" s="180" t="s">
        <v>177</v>
      </c>
      <c r="D101" s="180" t="s">
        <v>173</v>
      </c>
      <c r="E101" s="181" t="s">
        <v>2483</v>
      </c>
      <c r="F101" s="182" t="s">
        <v>2484</v>
      </c>
      <c r="G101" s="183" t="s">
        <v>246</v>
      </c>
      <c r="H101" s="184">
        <v>3.8370000000000002</v>
      </c>
      <c r="I101" s="185"/>
      <c r="J101" s="186">
        <f>ROUND(I101*H101,2)</f>
        <v>0</v>
      </c>
      <c r="K101" s="182" t="s">
        <v>190</v>
      </c>
      <c r="L101" s="40"/>
      <c r="M101" s="187" t="s">
        <v>19</v>
      </c>
      <c r="N101" s="188" t="s">
        <v>43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177</v>
      </c>
      <c r="AT101" s="191" t="s">
        <v>173</v>
      </c>
      <c r="AU101" s="191" t="s">
        <v>82</v>
      </c>
      <c r="AY101" s="18" t="s">
        <v>171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8" t="s">
        <v>80</v>
      </c>
      <c r="BK101" s="192">
        <f>ROUND(I101*H101,2)</f>
        <v>0</v>
      </c>
      <c r="BL101" s="18" t="s">
        <v>177</v>
      </c>
      <c r="BM101" s="191" t="s">
        <v>2485</v>
      </c>
    </row>
    <row r="102" spans="1:65" s="2" customFormat="1" ht="10.199999999999999">
      <c r="A102" s="35"/>
      <c r="B102" s="36"/>
      <c r="C102" s="37"/>
      <c r="D102" s="193" t="s">
        <v>192</v>
      </c>
      <c r="E102" s="37"/>
      <c r="F102" s="194" t="s">
        <v>2486</v>
      </c>
      <c r="G102" s="37"/>
      <c r="H102" s="37"/>
      <c r="I102" s="195"/>
      <c r="J102" s="37"/>
      <c r="K102" s="37"/>
      <c r="L102" s="40"/>
      <c r="M102" s="196"/>
      <c r="N102" s="19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192</v>
      </c>
      <c r="AU102" s="18" t="s">
        <v>82</v>
      </c>
    </row>
    <row r="103" spans="1:65" s="13" customFormat="1" ht="10.199999999999999">
      <c r="B103" s="198"/>
      <c r="C103" s="199"/>
      <c r="D103" s="200" t="s">
        <v>205</v>
      </c>
      <c r="E103" s="201" t="s">
        <v>19</v>
      </c>
      <c r="F103" s="202" t="s">
        <v>2487</v>
      </c>
      <c r="G103" s="199"/>
      <c r="H103" s="201" t="s">
        <v>19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205</v>
      </c>
      <c r="AU103" s="208" t="s">
        <v>82</v>
      </c>
      <c r="AV103" s="13" t="s">
        <v>80</v>
      </c>
      <c r="AW103" s="13" t="s">
        <v>33</v>
      </c>
      <c r="AX103" s="13" t="s">
        <v>72</v>
      </c>
      <c r="AY103" s="208" t="s">
        <v>171</v>
      </c>
    </row>
    <row r="104" spans="1:65" s="14" customFormat="1" ht="10.199999999999999">
      <c r="B104" s="209"/>
      <c r="C104" s="210"/>
      <c r="D104" s="200" t="s">
        <v>205</v>
      </c>
      <c r="E104" s="211" t="s">
        <v>19</v>
      </c>
      <c r="F104" s="212" t="s">
        <v>2488</v>
      </c>
      <c r="G104" s="210"/>
      <c r="H104" s="213">
        <v>3.8370000000000002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205</v>
      </c>
      <c r="AU104" s="219" t="s">
        <v>82</v>
      </c>
      <c r="AV104" s="14" t="s">
        <v>82</v>
      </c>
      <c r="AW104" s="14" t="s">
        <v>33</v>
      </c>
      <c r="AX104" s="14" t="s">
        <v>72</v>
      </c>
      <c r="AY104" s="219" t="s">
        <v>171</v>
      </c>
    </row>
    <row r="105" spans="1:65" s="15" customFormat="1" ht="10.199999999999999">
      <c r="B105" s="220"/>
      <c r="C105" s="221"/>
      <c r="D105" s="200" t="s">
        <v>205</v>
      </c>
      <c r="E105" s="222" t="s">
        <v>19</v>
      </c>
      <c r="F105" s="223" t="s">
        <v>208</v>
      </c>
      <c r="G105" s="221"/>
      <c r="H105" s="224">
        <v>3.8370000000000002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205</v>
      </c>
      <c r="AU105" s="230" t="s">
        <v>82</v>
      </c>
      <c r="AV105" s="15" t="s">
        <v>177</v>
      </c>
      <c r="AW105" s="15" t="s">
        <v>33</v>
      </c>
      <c r="AX105" s="15" t="s">
        <v>80</v>
      </c>
      <c r="AY105" s="230" t="s">
        <v>171</v>
      </c>
    </row>
    <row r="106" spans="1:65" s="2" customFormat="1" ht="33" customHeight="1">
      <c r="A106" s="35"/>
      <c r="B106" s="36"/>
      <c r="C106" s="180" t="s">
        <v>194</v>
      </c>
      <c r="D106" s="180" t="s">
        <v>173</v>
      </c>
      <c r="E106" s="181" t="s">
        <v>244</v>
      </c>
      <c r="F106" s="182" t="s">
        <v>245</v>
      </c>
      <c r="G106" s="183" t="s">
        <v>246</v>
      </c>
      <c r="H106" s="184">
        <v>72.646000000000001</v>
      </c>
      <c r="I106" s="185"/>
      <c r="J106" s="186">
        <f>ROUND(I106*H106,2)</f>
        <v>0</v>
      </c>
      <c r="K106" s="182" t="s">
        <v>190</v>
      </c>
      <c r="L106" s="40"/>
      <c r="M106" s="187" t="s">
        <v>19</v>
      </c>
      <c r="N106" s="188" t="s">
        <v>43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177</v>
      </c>
      <c r="AT106" s="191" t="s">
        <v>173</v>
      </c>
      <c r="AU106" s="191" t="s">
        <v>82</v>
      </c>
      <c r="AY106" s="18" t="s">
        <v>171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8" t="s">
        <v>80</v>
      </c>
      <c r="BK106" s="192">
        <f>ROUND(I106*H106,2)</f>
        <v>0</v>
      </c>
      <c r="BL106" s="18" t="s">
        <v>177</v>
      </c>
      <c r="BM106" s="191" t="s">
        <v>2489</v>
      </c>
    </row>
    <row r="107" spans="1:65" s="2" customFormat="1" ht="10.199999999999999">
      <c r="A107" s="35"/>
      <c r="B107" s="36"/>
      <c r="C107" s="37"/>
      <c r="D107" s="193" t="s">
        <v>192</v>
      </c>
      <c r="E107" s="37"/>
      <c r="F107" s="194" t="s">
        <v>248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192</v>
      </c>
      <c r="AU107" s="18" t="s">
        <v>82</v>
      </c>
    </row>
    <row r="108" spans="1:65" s="14" customFormat="1" ht="10.199999999999999">
      <c r="B108" s="209"/>
      <c r="C108" s="210"/>
      <c r="D108" s="200" t="s">
        <v>205</v>
      </c>
      <c r="E108" s="211" t="s">
        <v>19</v>
      </c>
      <c r="F108" s="212" t="s">
        <v>2490</v>
      </c>
      <c r="G108" s="210"/>
      <c r="H108" s="213">
        <v>72.646000000000001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205</v>
      </c>
      <c r="AU108" s="219" t="s">
        <v>82</v>
      </c>
      <c r="AV108" s="14" t="s">
        <v>82</v>
      </c>
      <c r="AW108" s="14" t="s">
        <v>33</v>
      </c>
      <c r="AX108" s="14" t="s">
        <v>72</v>
      </c>
      <c r="AY108" s="219" t="s">
        <v>171</v>
      </c>
    </row>
    <row r="109" spans="1:65" s="15" customFormat="1" ht="10.199999999999999">
      <c r="B109" s="220"/>
      <c r="C109" s="221"/>
      <c r="D109" s="200" t="s">
        <v>205</v>
      </c>
      <c r="E109" s="222" t="s">
        <v>19</v>
      </c>
      <c r="F109" s="223" t="s">
        <v>208</v>
      </c>
      <c r="G109" s="221"/>
      <c r="H109" s="224">
        <v>72.646000000000001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205</v>
      </c>
      <c r="AU109" s="230" t="s">
        <v>82</v>
      </c>
      <c r="AV109" s="15" t="s">
        <v>177</v>
      </c>
      <c r="AW109" s="15" t="s">
        <v>33</v>
      </c>
      <c r="AX109" s="15" t="s">
        <v>80</v>
      </c>
      <c r="AY109" s="230" t="s">
        <v>171</v>
      </c>
    </row>
    <row r="110" spans="1:65" s="2" customFormat="1" ht="37.799999999999997" customHeight="1">
      <c r="A110" s="35"/>
      <c r="B110" s="36"/>
      <c r="C110" s="180" t="s">
        <v>200</v>
      </c>
      <c r="D110" s="180" t="s">
        <v>173</v>
      </c>
      <c r="E110" s="181" t="s">
        <v>2491</v>
      </c>
      <c r="F110" s="182" t="s">
        <v>2492</v>
      </c>
      <c r="G110" s="183" t="s">
        <v>246</v>
      </c>
      <c r="H110" s="184">
        <v>2.52</v>
      </c>
      <c r="I110" s="185"/>
      <c r="J110" s="186">
        <f>ROUND(I110*H110,2)</f>
        <v>0</v>
      </c>
      <c r="K110" s="182" t="s">
        <v>190</v>
      </c>
      <c r="L110" s="40"/>
      <c r="M110" s="187" t="s">
        <v>19</v>
      </c>
      <c r="N110" s="188" t="s">
        <v>43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177</v>
      </c>
      <c r="AT110" s="191" t="s">
        <v>173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177</v>
      </c>
      <c r="BM110" s="191" t="s">
        <v>2493</v>
      </c>
    </row>
    <row r="111" spans="1:65" s="2" customFormat="1" ht="10.199999999999999">
      <c r="A111" s="35"/>
      <c r="B111" s="36"/>
      <c r="C111" s="37"/>
      <c r="D111" s="193" t="s">
        <v>192</v>
      </c>
      <c r="E111" s="37"/>
      <c r="F111" s="194" t="s">
        <v>2494</v>
      </c>
      <c r="G111" s="37"/>
      <c r="H111" s="37"/>
      <c r="I111" s="195"/>
      <c r="J111" s="37"/>
      <c r="K111" s="37"/>
      <c r="L111" s="40"/>
      <c r="M111" s="196"/>
      <c r="N111" s="19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192</v>
      </c>
      <c r="AU111" s="18" t="s">
        <v>82</v>
      </c>
    </row>
    <row r="112" spans="1:65" s="14" customFormat="1" ht="10.199999999999999">
      <c r="B112" s="209"/>
      <c r="C112" s="210"/>
      <c r="D112" s="200" t="s">
        <v>205</v>
      </c>
      <c r="E112" s="211" t="s">
        <v>19</v>
      </c>
      <c r="F112" s="212" t="s">
        <v>2495</v>
      </c>
      <c r="G112" s="210"/>
      <c r="H112" s="213">
        <v>1.08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205</v>
      </c>
      <c r="AU112" s="219" t="s">
        <v>82</v>
      </c>
      <c r="AV112" s="14" t="s">
        <v>82</v>
      </c>
      <c r="AW112" s="14" t="s">
        <v>33</v>
      </c>
      <c r="AX112" s="14" t="s">
        <v>72</v>
      </c>
      <c r="AY112" s="219" t="s">
        <v>171</v>
      </c>
    </row>
    <row r="113" spans="1:65" s="14" customFormat="1" ht="10.199999999999999">
      <c r="B113" s="209"/>
      <c r="C113" s="210"/>
      <c r="D113" s="200" t="s">
        <v>205</v>
      </c>
      <c r="E113" s="211" t="s">
        <v>19</v>
      </c>
      <c r="F113" s="212" t="s">
        <v>2496</v>
      </c>
      <c r="G113" s="210"/>
      <c r="H113" s="213">
        <v>1.44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205</v>
      </c>
      <c r="AU113" s="219" t="s">
        <v>82</v>
      </c>
      <c r="AV113" s="14" t="s">
        <v>82</v>
      </c>
      <c r="AW113" s="14" t="s">
        <v>33</v>
      </c>
      <c r="AX113" s="14" t="s">
        <v>72</v>
      </c>
      <c r="AY113" s="219" t="s">
        <v>171</v>
      </c>
    </row>
    <row r="114" spans="1:65" s="15" customFormat="1" ht="10.199999999999999">
      <c r="B114" s="220"/>
      <c r="C114" s="221"/>
      <c r="D114" s="200" t="s">
        <v>205</v>
      </c>
      <c r="E114" s="222" t="s">
        <v>19</v>
      </c>
      <c r="F114" s="223" t="s">
        <v>208</v>
      </c>
      <c r="G114" s="221"/>
      <c r="H114" s="224">
        <v>2.52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205</v>
      </c>
      <c r="AU114" s="230" t="s">
        <v>82</v>
      </c>
      <c r="AV114" s="15" t="s">
        <v>177</v>
      </c>
      <c r="AW114" s="15" t="s">
        <v>33</v>
      </c>
      <c r="AX114" s="15" t="s">
        <v>80</v>
      </c>
      <c r="AY114" s="230" t="s">
        <v>171</v>
      </c>
    </row>
    <row r="115" spans="1:65" s="2" customFormat="1" ht="44.25" customHeight="1">
      <c r="A115" s="35"/>
      <c r="B115" s="36"/>
      <c r="C115" s="180" t="s">
        <v>209</v>
      </c>
      <c r="D115" s="180" t="s">
        <v>173</v>
      </c>
      <c r="E115" s="181" t="s">
        <v>274</v>
      </c>
      <c r="F115" s="182" t="s">
        <v>275</v>
      </c>
      <c r="G115" s="183" t="s">
        <v>246</v>
      </c>
      <c r="H115" s="184">
        <v>45.286000000000001</v>
      </c>
      <c r="I115" s="185"/>
      <c r="J115" s="186">
        <f>ROUND(I115*H115,2)</f>
        <v>0</v>
      </c>
      <c r="K115" s="182" t="s">
        <v>190</v>
      </c>
      <c r="L115" s="40"/>
      <c r="M115" s="187" t="s">
        <v>19</v>
      </c>
      <c r="N115" s="188" t="s">
        <v>43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177</v>
      </c>
      <c r="AT115" s="191" t="s">
        <v>173</v>
      </c>
      <c r="AU115" s="191" t="s">
        <v>82</v>
      </c>
      <c r="AY115" s="18" t="s">
        <v>171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80</v>
      </c>
      <c r="BK115" s="192">
        <f>ROUND(I115*H115,2)</f>
        <v>0</v>
      </c>
      <c r="BL115" s="18" t="s">
        <v>177</v>
      </c>
      <c r="BM115" s="191" t="s">
        <v>2497</v>
      </c>
    </row>
    <row r="116" spans="1:65" s="2" customFormat="1" ht="10.199999999999999">
      <c r="A116" s="35"/>
      <c r="B116" s="36"/>
      <c r="C116" s="37"/>
      <c r="D116" s="193" t="s">
        <v>192</v>
      </c>
      <c r="E116" s="37"/>
      <c r="F116" s="194" t="s">
        <v>277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192</v>
      </c>
      <c r="AU116" s="18" t="s">
        <v>82</v>
      </c>
    </row>
    <row r="117" spans="1:65" s="2" customFormat="1" ht="19.2">
      <c r="A117" s="35"/>
      <c r="B117" s="36"/>
      <c r="C117" s="37"/>
      <c r="D117" s="200" t="s">
        <v>233</v>
      </c>
      <c r="E117" s="37"/>
      <c r="F117" s="231" t="s">
        <v>278</v>
      </c>
      <c r="G117" s="37"/>
      <c r="H117" s="37"/>
      <c r="I117" s="195"/>
      <c r="J117" s="37"/>
      <c r="K117" s="37"/>
      <c r="L117" s="40"/>
      <c r="M117" s="196"/>
      <c r="N117" s="197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233</v>
      </c>
      <c r="AU117" s="18" t="s">
        <v>82</v>
      </c>
    </row>
    <row r="118" spans="1:65" s="13" customFormat="1" ht="10.199999999999999">
      <c r="B118" s="198"/>
      <c r="C118" s="199"/>
      <c r="D118" s="200" t="s">
        <v>205</v>
      </c>
      <c r="E118" s="201" t="s">
        <v>19</v>
      </c>
      <c r="F118" s="202" t="s">
        <v>279</v>
      </c>
      <c r="G118" s="199"/>
      <c r="H118" s="201" t="s">
        <v>19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205</v>
      </c>
      <c r="AU118" s="208" t="s">
        <v>82</v>
      </c>
      <c r="AV118" s="13" t="s">
        <v>80</v>
      </c>
      <c r="AW118" s="13" t="s">
        <v>33</v>
      </c>
      <c r="AX118" s="13" t="s">
        <v>72</v>
      </c>
      <c r="AY118" s="208" t="s">
        <v>171</v>
      </c>
    </row>
    <row r="119" spans="1:65" s="14" customFormat="1" ht="10.199999999999999">
      <c r="B119" s="209"/>
      <c r="C119" s="210"/>
      <c r="D119" s="200" t="s">
        <v>205</v>
      </c>
      <c r="E119" s="211" t="s">
        <v>19</v>
      </c>
      <c r="F119" s="212" t="s">
        <v>2498</v>
      </c>
      <c r="G119" s="210"/>
      <c r="H119" s="213">
        <v>45.286000000000001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205</v>
      </c>
      <c r="AU119" s="219" t="s">
        <v>82</v>
      </c>
      <c r="AV119" s="14" t="s">
        <v>82</v>
      </c>
      <c r="AW119" s="14" t="s">
        <v>33</v>
      </c>
      <c r="AX119" s="14" t="s">
        <v>72</v>
      </c>
      <c r="AY119" s="219" t="s">
        <v>171</v>
      </c>
    </row>
    <row r="120" spans="1:65" s="15" customFormat="1" ht="10.199999999999999">
      <c r="B120" s="220"/>
      <c r="C120" s="221"/>
      <c r="D120" s="200" t="s">
        <v>205</v>
      </c>
      <c r="E120" s="222" t="s">
        <v>19</v>
      </c>
      <c r="F120" s="223" t="s">
        <v>208</v>
      </c>
      <c r="G120" s="221"/>
      <c r="H120" s="224">
        <v>45.286000000000001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205</v>
      </c>
      <c r="AU120" s="230" t="s">
        <v>82</v>
      </c>
      <c r="AV120" s="15" t="s">
        <v>177</v>
      </c>
      <c r="AW120" s="15" t="s">
        <v>33</v>
      </c>
      <c r="AX120" s="15" t="s">
        <v>80</v>
      </c>
      <c r="AY120" s="230" t="s">
        <v>171</v>
      </c>
    </row>
    <row r="121" spans="1:65" s="2" customFormat="1" ht="24.15" customHeight="1">
      <c r="A121" s="35"/>
      <c r="B121" s="36"/>
      <c r="C121" s="180" t="s">
        <v>214</v>
      </c>
      <c r="D121" s="180" t="s">
        <v>173</v>
      </c>
      <c r="E121" s="181" t="s">
        <v>282</v>
      </c>
      <c r="F121" s="182" t="s">
        <v>283</v>
      </c>
      <c r="G121" s="183" t="s">
        <v>197</v>
      </c>
      <c r="H121" s="184">
        <v>45.286000000000001</v>
      </c>
      <c r="I121" s="185"/>
      <c r="J121" s="186">
        <f>ROUND(I121*H121,2)</f>
        <v>0</v>
      </c>
      <c r="K121" s="182" t="s">
        <v>190</v>
      </c>
      <c r="L121" s="40"/>
      <c r="M121" s="187" t="s">
        <v>19</v>
      </c>
      <c r="N121" s="188" t="s">
        <v>43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177</v>
      </c>
      <c r="AT121" s="191" t="s">
        <v>173</v>
      </c>
      <c r="AU121" s="191" t="s">
        <v>82</v>
      </c>
      <c r="AY121" s="18" t="s">
        <v>171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80</v>
      </c>
      <c r="BK121" s="192">
        <f>ROUND(I121*H121,2)</f>
        <v>0</v>
      </c>
      <c r="BL121" s="18" t="s">
        <v>177</v>
      </c>
      <c r="BM121" s="191" t="s">
        <v>2499</v>
      </c>
    </row>
    <row r="122" spans="1:65" s="2" customFormat="1" ht="10.199999999999999">
      <c r="A122" s="35"/>
      <c r="B122" s="36"/>
      <c r="C122" s="37"/>
      <c r="D122" s="193" t="s">
        <v>192</v>
      </c>
      <c r="E122" s="37"/>
      <c r="F122" s="194" t="s">
        <v>285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192</v>
      </c>
      <c r="AU122" s="18" t="s">
        <v>82</v>
      </c>
    </row>
    <row r="123" spans="1:65" s="2" customFormat="1" ht="62.7" customHeight="1">
      <c r="A123" s="35"/>
      <c r="B123" s="36"/>
      <c r="C123" s="180" t="s">
        <v>219</v>
      </c>
      <c r="D123" s="180" t="s">
        <v>173</v>
      </c>
      <c r="E123" s="181" t="s">
        <v>287</v>
      </c>
      <c r="F123" s="182" t="s">
        <v>288</v>
      </c>
      <c r="G123" s="183" t="s">
        <v>246</v>
      </c>
      <c r="H123" s="184">
        <v>79.003</v>
      </c>
      <c r="I123" s="185"/>
      <c r="J123" s="186">
        <f>ROUND(I123*H123,2)</f>
        <v>0</v>
      </c>
      <c r="K123" s="182" t="s">
        <v>190</v>
      </c>
      <c r="L123" s="40"/>
      <c r="M123" s="187" t="s">
        <v>19</v>
      </c>
      <c r="N123" s="188" t="s">
        <v>43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177</v>
      </c>
      <c r="AT123" s="191" t="s">
        <v>173</v>
      </c>
      <c r="AU123" s="191" t="s">
        <v>82</v>
      </c>
      <c r="AY123" s="18" t="s">
        <v>171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80</v>
      </c>
      <c r="BK123" s="192">
        <f>ROUND(I123*H123,2)</f>
        <v>0</v>
      </c>
      <c r="BL123" s="18" t="s">
        <v>177</v>
      </c>
      <c r="BM123" s="191" t="s">
        <v>2500</v>
      </c>
    </row>
    <row r="124" spans="1:65" s="2" customFormat="1" ht="10.199999999999999">
      <c r="A124" s="35"/>
      <c r="B124" s="36"/>
      <c r="C124" s="37"/>
      <c r="D124" s="193" t="s">
        <v>192</v>
      </c>
      <c r="E124" s="37"/>
      <c r="F124" s="194" t="s">
        <v>290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192</v>
      </c>
      <c r="AU124" s="18" t="s">
        <v>82</v>
      </c>
    </row>
    <row r="125" spans="1:65" s="14" customFormat="1" ht="10.199999999999999">
      <c r="B125" s="209"/>
      <c r="C125" s="210"/>
      <c r="D125" s="200" t="s">
        <v>205</v>
      </c>
      <c r="E125" s="211" t="s">
        <v>19</v>
      </c>
      <c r="F125" s="212" t="s">
        <v>2501</v>
      </c>
      <c r="G125" s="210"/>
      <c r="H125" s="213">
        <v>79.003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205</v>
      </c>
      <c r="AU125" s="219" t="s">
        <v>82</v>
      </c>
      <c r="AV125" s="14" t="s">
        <v>82</v>
      </c>
      <c r="AW125" s="14" t="s">
        <v>33</v>
      </c>
      <c r="AX125" s="14" t="s">
        <v>72</v>
      </c>
      <c r="AY125" s="219" t="s">
        <v>171</v>
      </c>
    </row>
    <row r="126" spans="1:65" s="15" customFormat="1" ht="10.199999999999999">
      <c r="B126" s="220"/>
      <c r="C126" s="221"/>
      <c r="D126" s="200" t="s">
        <v>205</v>
      </c>
      <c r="E126" s="222" t="s">
        <v>19</v>
      </c>
      <c r="F126" s="223" t="s">
        <v>208</v>
      </c>
      <c r="G126" s="221"/>
      <c r="H126" s="224">
        <v>79.003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205</v>
      </c>
      <c r="AU126" s="230" t="s">
        <v>82</v>
      </c>
      <c r="AV126" s="15" t="s">
        <v>177</v>
      </c>
      <c r="AW126" s="15" t="s">
        <v>33</v>
      </c>
      <c r="AX126" s="15" t="s">
        <v>80</v>
      </c>
      <c r="AY126" s="230" t="s">
        <v>171</v>
      </c>
    </row>
    <row r="127" spans="1:65" s="2" customFormat="1" ht="66.75" customHeight="1">
      <c r="A127" s="35"/>
      <c r="B127" s="36"/>
      <c r="C127" s="180" t="s">
        <v>223</v>
      </c>
      <c r="D127" s="180" t="s">
        <v>173</v>
      </c>
      <c r="E127" s="181" t="s">
        <v>292</v>
      </c>
      <c r="F127" s="182" t="s">
        <v>293</v>
      </c>
      <c r="G127" s="183" t="s">
        <v>246</v>
      </c>
      <c r="H127" s="184">
        <v>395.01499999999999</v>
      </c>
      <c r="I127" s="185"/>
      <c r="J127" s="186">
        <f>ROUND(I127*H127,2)</f>
        <v>0</v>
      </c>
      <c r="K127" s="182" t="s">
        <v>190</v>
      </c>
      <c r="L127" s="40"/>
      <c r="M127" s="187" t="s">
        <v>19</v>
      </c>
      <c r="N127" s="188" t="s">
        <v>43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177</v>
      </c>
      <c r="AT127" s="191" t="s">
        <v>173</v>
      </c>
      <c r="AU127" s="191" t="s">
        <v>82</v>
      </c>
      <c r="AY127" s="18" t="s">
        <v>171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80</v>
      </c>
      <c r="BK127" s="192">
        <f>ROUND(I127*H127,2)</f>
        <v>0</v>
      </c>
      <c r="BL127" s="18" t="s">
        <v>177</v>
      </c>
      <c r="BM127" s="191" t="s">
        <v>2502</v>
      </c>
    </row>
    <row r="128" spans="1:65" s="2" customFormat="1" ht="10.199999999999999">
      <c r="A128" s="35"/>
      <c r="B128" s="36"/>
      <c r="C128" s="37"/>
      <c r="D128" s="193" t="s">
        <v>192</v>
      </c>
      <c r="E128" s="37"/>
      <c r="F128" s="194" t="s">
        <v>295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192</v>
      </c>
      <c r="AU128" s="18" t="s">
        <v>82</v>
      </c>
    </row>
    <row r="129" spans="1:65" s="14" customFormat="1" ht="10.199999999999999">
      <c r="B129" s="209"/>
      <c r="C129" s="210"/>
      <c r="D129" s="200" t="s">
        <v>205</v>
      </c>
      <c r="E129" s="211" t="s">
        <v>19</v>
      </c>
      <c r="F129" s="212" t="s">
        <v>2503</v>
      </c>
      <c r="G129" s="210"/>
      <c r="H129" s="213">
        <v>395.01499999999999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205</v>
      </c>
      <c r="AU129" s="219" t="s">
        <v>82</v>
      </c>
      <c r="AV129" s="14" t="s">
        <v>82</v>
      </c>
      <c r="AW129" s="14" t="s">
        <v>33</v>
      </c>
      <c r="AX129" s="14" t="s">
        <v>72</v>
      </c>
      <c r="AY129" s="219" t="s">
        <v>171</v>
      </c>
    </row>
    <row r="130" spans="1:65" s="15" customFormat="1" ht="10.199999999999999">
      <c r="B130" s="220"/>
      <c r="C130" s="221"/>
      <c r="D130" s="200" t="s">
        <v>205</v>
      </c>
      <c r="E130" s="222" t="s">
        <v>19</v>
      </c>
      <c r="F130" s="223" t="s">
        <v>208</v>
      </c>
      <c r="G130" s="221"/>
      <c r="H130" s="224">
        <v>395.01499999999999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205</v>
      </c>
      <c r="AU130" s="230" t="s">
        <v>82</v>
      </c>
      <c r="AV130" s="15" t="s">
        <v>177</v>
      </c>
      <c r="AW130" s="15" t="s">
        <v>33</v>
      </c>
      <c r="AX130" s="15" t="s">
        <v>80</v>
      </c>
      <c r="AY130" s="230" t="s">
        <v>171</v>
      </c>
    </row>
    <row r="131" spans="1:65" s="2" customFormat="1" ht="44.25" customHeight="1">
      <c r="A131" s="35"/>
      <c r="B131" s="36"/>
      <c r="C131" s="180" t="s">
        <v>225</v>
      </c>
      <c r="D131" s="180" t="s">
        <v>173</v>
      </c>
      <c r="E131" s="181" t="s">
        <v>298</v>
      </c>
      <c r="F131" s="182" t="s">
        <v>299</v>
      </c>
      <c r="G131" s="183" t="s">
        <v>300</v>
      </c>
      <c r="H131" s="184">
        <v>142.20500000000001</v>
      </c>
      <c r="I131" s="185"/>
      <c r="J131" s="186">
        <f>ROUND(I131*H131,2)</f>
        <v>0</v>
      </c>
      <c r="K131" s="182" t="s">
        <v>190</v>
      </c>
      <c r="L131" s="40"/>
      <c r="M131" s="187" t="s">
        <v>19</v>
      </c>
      <c r="N131" s="188" t="s">
        <v>43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177</v>
      </c>
      <c r="AT131" s="191" t="s">
        <v>173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177</v>
      </c>
      <c r="BM131" s="191" t="s">
        <v>2504</v>
      </c>
    </row>
    <row r="132" spans="1:65" s="2" customFormat="1" ht="10.199999999999999">
      <c r="A132" s="35"/>
      <c r="B132" s="36"/>
      <c r="C132" s="37"/>
      <c r="D132" s="193" t="s">
        <v>192</v>
      </c>
      <c r="E132" s="37"/>
      <c r="F132" s="194" t="s">
        <v>302</v>
      </c>
      <c r="G132" s="37"/>
      <c r="H132" s="37"/>
      <c r="I132" s="195"/>
      <c r="J132" s="37"/>
      <c r="K132" s="37"/>
      <c r="L132" s="40"/>
      <c r="M132" s="196"/>
      <c r="N132" s="19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192</v>
      </c>
      <c r="AU132" s="18" t="s">
        <v>82</v>
      </c>
    </row>
    <row r="133" spans="1:65" s="14" customFormat="1" ht="10.199999999999999">
      <c r="B133" s="209"/>
      <c r="C133" s="210"/>
      <c r="D133" s="200" t="s">
        <v>205</v>
      </c>
      <c r="E133" s="211" t="s">
        <v>19</v>
      </c>
      <c r="F133" s="212" t="s">
        <v>2505</v>
      </c>
      <c r="G133" s="210"/>
      <c r="H133" s="213">
        <v>142.20500000000001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205</v>
      </c>
      <c r="AU133" s="219" t="s">
        <v>82</v>
      </c>
      <c r="AV133" s="14" t="s">
        <v>82</v>
      </c>
      <c r="AW133" s="14" t="s">
        <v>33</v>
      </c>
      <c r="AX133" s="14" t="s">
        <v>80</v>
      </c>
      <c r="AY133" s="219" t="s">
        <v>171</v>
      </c>
    </row>
    <row r="134" spans="1:65" s="2" customFormat="1" ht="44.25" customHeight="1">
      <c r="A134" s="35"/>
      <c r="B134" s="36"/>
      <c r="C134" s="180" t="s">
        <v>8</v>
      </c>
      <c r="D134" s="180" t="s">
        <v>173</v>
      </c>
      <c r="E134" s="181" t="s">
        <v>274</v>
      </c>
      <c r="F134" s="182" t="s">
        <v>275</v>
      </c>
      <c r="G134" s="183" t="s">
        <v>246</v>
      </c>
      <c r="H134" s="184">
        <v>55.8</v>
      </c>
      <c r="I134" s="185"/>
      <c r="J134" s="186">
        <f>ROUND(I134*H134,2)</f>
        <v>0</v>
      </c>
      <c r="K134" s="182" t="s">
        <v>190</v>
      </c>
      <c r="L134" s="40"/>
      <c r="M134" s="187" t="s">
        <v>19</v>
      </c>
      <c r="N134" s="188" t="s">
        <v>43</v>
      </c>
      <c r="O134" s="65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177</v>
      </c>
      <c r="AT134" s="191" t="s">
        <v>173</v>
      </c>
      <c r="AU134" s="191" t="s">
        <v>82</v>
      </c>
      <c r="AY134" s="18" t="s">
        <v>171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80</v>
      </c>
      <c r="BK134" s="192">
        <f>ROUND(I134*H134,2)</f>
        <v>0</v>
      </c>
      <c r="BL134" s="18" t="s">
        <v>177</v>
      </c>
      <c r="BM134" s="191" t="s">
        <v>2506</v>
      </c>
    </row>
    <row r="135" spans="1:65" s="2" customFormat="1" ht="10.199999999999999">
      <c r="A135" s="35"/>
      <c r="B135" s="36"/>
      <c r="C135" s="37"/>
      <c r="D135" s="193" t="s">
        <v>192</v>
      </c>
      <c r="E135" s="37"/>
      <c r="F135" s="194" t="s">
        <v>277</v>
      </c>
      <c r="G135" s="37"/>
      <c r="H135" s="37"/>
      <c r="I135" s="195"/>
      <c r="J135" s="37"/>
      <c r="K135" s="37"/>
      <c r="L135" s="40"/>
      <c r="M135" s="196"/>
      <c r="N135" s="19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192</v>
      </c>
      <c r="AU135" s="18" t="s">
        <v>82</v>
      </c>
    </row>
    <row r="136" spans="1:65" s="2" customFormat="1" ht="19.2">
      <c r="A136" s="35"/>
      <c r="B136" s="36"/>
      <c r="C136" s="37"/>
      <c r="D136" s="200" t="s">
        <v>233</v>
      </c>
      <c r="E136" s="37"/>
      <c r="F136" s="231" t="s">
        <v>278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233</v>
      </c>
      <c r="AU136" s="18" t="s">
        <v>82</v>
      </c>
    </row>
    <row r="137" spans="1:65" s="13" customFormat="1" ht="10.199999999999999">
      <c r="B137" s="198"/>
      <c r="C137" s="199"/>
      <c r="D137" s="200" t="s">
        <v>205</v>
      </c>
      <c r="E137" s="201" t="s">
        <v>19</v>
      </c>
      <c r="F137" s="202" t="s">
        <v>2507</v>
      </c>
      <c r="G137" s="199"/>
      <c r="H137" s="201" t="s">
        <v>19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205</v>
      </c>
      <c r="AU137" s="208" t="s">
        <v>82</v>
      </c>
      <c r="AV137" s="13" t="s">
        <v>80</v>
      </c>
      <c r="AW137" s="13" t="s">
        <v>33</v>
      </c>
      <c r="AX137" s="13" t="s">
        <v>72</v>
      </c>
      <c r="AY137" s="208" t="s">
        <v>171</v>
      </c>
    </row>
    <row r="138" spans="1:65" s="14" customFormat="1" ht="10.199999999999999">
      <c r="B138" s="209"/>
      <c r="C138" s="210"/>
      <c r="D138" s="200" t="s">
        <v>205</v>
      </c>
      <c r="E138" s="211" t="s">
        <v>19</v>
      </c>
      <c r="F138" s="212" t="s">
        <v>2508</v>
      </c>
      <c r="G138" s="210"/>
      <c r="H138" s="213">
        <v>55.8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205</v>
      </c>
      <c r="AU138" s="219" t="s">
        <v>82</v>
      </c>
      <c r="AV138" s="14" t="s">
        <v>82</v>
      </c>
      <c r="AW138" s="14" t="s">
        <v>33</v>
      </c>
      <c r="AX138" s="14" t="s">
        <v>72</v>
      </c>
      <c r="AY138" s="219" t="s">
        <v>171</v>
      </c>
    </row>
    <row r="139" spans="1:65" s="15" customFormat="1" ht="10.199999999999999">
      <c r="B139" s="220"/>
      <c r="C139" s="221"/>
      <c r="D139" s="200" t="s">
        <v>205</v>
      </c>
      <c r="E139" s="222" t="s">
        <v>19</v>
      </c>
      <c r="F139" s="223" t="s">
        <v>208</v>
      </c>
      <c r="G139" s="221"/>
      <c r="H139" s="224">
        <v>55.8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205</v>
      </c>
      <c r="AU139" s="230" t="s">
        <v>82</v>
      </c>
      <c r="AV139" s="15" t="s">
        <v>177</v>
      </c>
      <c r="AW139" s="15" t="s">
        <v>33</v>
      </c>
      <c r="AX139" s="15" t="s">
        <v>80</v>
      </c>
      <c r="AY139" s="230" t="s">
        <v>171</v>
      </c>
    </row>
    <row r="140" spans="1:65" s="2" customFormat="1" ht="44.25" customHeight="1">
      <c r="A140" s="35"/>
      <c r="B140" s="36"/>
      <c r="C140" s="180" t="s">
        <v>235</v>
      </c>
      <c r="D140" s="180" t="s">
        <v>173</v>
      </c>
      <c r="E140" s="181" t="s">
        <v>2509</v>
      </c>
      <c r="F140" s="182" t="s">
        <v>306</v>
      </c>
      <c r="G140" s="183" t="s">
        <v>246</v>
      </c>
      <c r="H140" s="184">
        <v>20.756</v>
      </c>
      <c r="I140" s="185"/>
      <c r="J140" s="186">
        <f>ROUND(I140*H140,2)</f>
        <v>0</v>
      </c>
      <c r="K140" s="182" t="s">
        <v>190</v>
      </c>
      <c r="L140" s="40"/>
      <c r="M140" s="187" t="s">
        <v>19</v>
      </c>
      <c r="N140" s="188" t="s">
        <v>43</v>
      </c>
      <c r="O140" s="65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1" t="s">
        <v>177</v>
      </c>
      <c r="AT140" s="191" t="s">
        <v>173</v>
      </c>
      <c r="AU140" s="191" t="s">
        <v>82</v>
      </c>
      <c r="AY140" s="18" t="s">
        <v>171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80</v>
      </c>
      <c r="BK140" s="192">
        <f>ROUND(I140*H140,2)</f>
        <v>0</v>
      </c>
      <c r="BL140" s="18" t="s">
        <v>177</v>
      </c>
      <c r="BM140" s="191" t="s">
        <v>2510</v>
      </c>
    </row>
    <row r="141" spans="1:65" s="2" customFormat="1" ht="10.199999999999999">
      <c r="A141" s="35"/>
      <c r="B141" s="36"/>
      <c r="C141" s="37"/>
      <c r="D141" s="193" t="s">
        <v>192</v>
      </c>
      <c r="E141" s="37"/>
      <c r="F141" s="194" t="s">
        <v>2511</v>
      </c>
      <c r="G141" s="37"/>
      <c r="H141" s="37"/>
      <c r="I141" s="195"/>
      <c r="J141" s="37"/>
      <c r="K141" s="37"/>
      <c r="L141" s="40"/>
      <c r="M141" s="196"/>
      <c r="N141" s="19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192</v>
      </c>
      <c r="AU141" s="18" t="s">
        <v>82</v>
      </c>
    </row>
    <row r="142" spans="1:65" s="2" customFormat="1" ht="19.2">
      <c r="A142" s="35"/>
      <c r="B142" s="36"/>
      <c r="C142" s="37"/>
      <c r="D142" s="200" t="s">
        <v>233</v>
      </c>
      <c r="E142" s="37"/>
      <c r="F142" s="231" t="s">
        <v>309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233</v>
      </c>
      <c r="AU142" s="18" t="s">
        <v>82</v>
      </c>
    </row>
    <row r="143" spans="1:65" s="13" customFormat="1" ht="10.199999999999999">
      <c r="B143" s="198"/>
      <c r="C143" s="199"/>
      <c r="D143" s="200" t="s">
        <v>205</v>
      </c>
      <c r="E143" s="201" t="s">
        <v>19</v>
      </c>
      <c r="F143" s="202" t="s">
        <v>2512</v>
      </c>
      <c r="G143" s="199"/>
      <c r="H143" s="201" t="s">
        <v>19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205</v>
      </c>
      <c r="AU143" s="208" t="s">
        <v>82</v>
      </c>
      <c r="AV143" s="13" t="s">
        <v>80</v>
      </c>
      <c r="AW143" s="13" t="s">
        <v>33</v>
      </c>
      <c r="AX143" s="13" t="s">
        <v>72</v>
      </c>
      <c r="AY143" s="208" t="s">
        <v>171</v>
      </c>
    </row>
    <row r="144" spans="1:65" s="14" customFormat="1" ht="10.199999999999999">
      <c r="B144" s="209"/>
      <c r="C144" s="210"/>
      <c r="D144" s="200" t="s">
        <v>205</v>
      </c>
      <c r="E144" s="211" t="s">
        <v>19</v>
      </c>
      <c r="F144" s="212" t="s">
        <v>2513</v>
      </c>
      <c r="G144" s="210"/>
      <c r="H144" s="213">
        <v>20.756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205</v>
      </c>
      <c r="AU144" s="219" t="s">
        <v>82</v>
      </c>
      <c r="AV144" s="14" t="s">
        <v>82</v>
      </c>
      <c r="AW144" s="14" t="s">
        <v>33</v>
      </c>
      <c r="AX144" s="14" t="s">
        <v>72</v>
      </c>
      <c r="AY144" s="219" t="s">
        <v>171</v>
      </c>
    </row>
    <row r="145" spans="1:65" s="15" customFormat="1" ht="10.199999999999999">
      <c r="B145" s="220"/>
      <c r="C145" s="221"/>
      <c r="D145" s="200" t="s">
        <v>205</v>
      </c>
      <c r="E145" s="222" t="s">
        <v>19</v>
      </c>
      <c r="F145" s="223" t="s">
        <v>208</v>
      </c>
      <c r="G145" s="221"/>
      <c r="H145" s="224">
        <v>20.756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205</v>
      </c>
      <c r="AU145" s="230" t="s">
        <v>82</v>
      </c>
      <c r="AV145" s="15" t="s">
        <v>177</v>
      </c>
      <c r="AW145" s="15" t="s">
        <v>33</v>
      </c>
      <c r="AX145" s="15" t="s">
        <v>80</v>
      </c>
      <c r="AY145" s="230" t="s">
        <v>171</v>
      </c>
    </row>
    <row r="146" spans="1:65" s="2" customFormat="1" ht="16.5" customHeight="1">
      <c r="A146" s="35"/>
      <c r="B146" s="36"/>
      <c r="C146" s="232" t="s">
        <v>243</v>
      </c>
      <c r="D146" s="232" t="s">
        <v>315</v>
      </c>
      <c r="E146" s="233" t="s">
        <v>2514</v>
      </c>
      <c r="F146" s="234" t="s">
        <v>2515</v>
      </c>
      <c r="G146" s="235" t="s">
        <v>300</v>
      </c>
      <c r="H146" s="236">
        <v>39.436</v>
      </c>
      <c r="I146" s="237"/>
      <c r="J146" s="238">
        <f>ROUND(I146*H146,2)</f>
        <v>0</v>
      </c>
      <c r="K146" s="234" t="s">
        <v>190</v>
      </c>
      <c r="L146" s="239"/>
      <c r="M146" s="240" t="s">
        <v>19</v>
      </c>
      <c r="N146" s="241" t="s">
        <v>43</v>
      </c>
      <c r="O146" s="65"/>
      <c r="P146" s="189">
        <f>O146*H146</f>
        <v>0</v>
      </c>
      <c r="Q146" s="189">
        <v>1</v>
      </c>
      <c r="R146" s="189">
        <f>Q146*H146</f>
        <v>39.436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214</v>
      </c>
      <c r="AT146" s="191" t="s">
        <v>315</v>
      </c>
      <c r="AU146" s="191" t="s">
        <v>82</v>
      </c>
      <c r="AY146" s="18" t="s">
        <v>171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80</v>
      </c>
      <c r="BK146" s="192">
        <f>ROUND(I146*H146,2)</f>
        <v>0</v>
      </c>
      <c r="BL146" s="18" t="s">
        <v>177</v>
      </c>
      <c r="BM146" s="191" t="s">
        <v>2516</v>
      </c>
    </row>
    <row r="147" spans="1:65" s="14" customFormat="1" ht="10.199999999999999">
      <c r="B147" s="209"/>
      <c r="C147" s="210"/>
      <c r="D147" s="200" t="s">
        <v>205</v>
      </c>
      <c r="E147" s="211" t="s">
        <v>19</v>
      </c>
      <c r="F147" s="212" t="s">
        <v>2517</v>
      </c>
      <c r="G147" s="210"/>
      <c r="H147" s="213">
        <v>39.436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205</v>
      </c>
      <c r="AU147" s="219" t="s">
        <v>82</v>
      </c>
      <c r="AV147" s="14" t="s">
        <v>82</v>
      </c>
      <c r="AW147" s="14" t="s">
        <v>33</v>
      </c>
      <c r="AX147" s="14" t="s">
        <v>72</v>
      </c>
      <c r="AY147" s="219" t="s">
        <v>171</v>
      </c>
    </row>
    <row r="148" spans="1:65" s="15" customFormat="1" ht="10.199999999999999">
      <c r="B148" s="220"/>
      <c r="C148" s="221"/>
      <c r="D148" s="200" t="s">
        <v>205</v>
      </c>
      <c r="E148" s="222" t="s">
        <v>19</v>
      </c>
      <c r="F148" s="223" t="s">
        <v>208</v>
      </c>
      <c r="G148" s="221"/>
      <c r="H148" s="224">
        <v>39.436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205</v>
      </c>
      <c r="AU148" s="230" t="s">
        <v>82</v>
      </c>
      <c r="AV148" s="15" t="s">
        <v>177</v>
      </c>
      <c r="AW148" s="15" t="s">
        <v>33</v>
      </c>
      <c r="AX148" s="15" t="s">
        <v>80</v>
      </c>
      <c r="AY148" s="230" t="s">
        <v>171</v>
      </c>
    </row>
    <row r="149" spans="1:65" s="2" customFormat="1" ht="44.25" customHeight="1">
      <c r="A149" s="35"/>
      <c r="B149" s="36"/>
      <c r="C149" s="180" t="s">
        <v>251</v>
      </c>
      <c r="D149" s="180" t="s">
        <v>173</v>
      </c>
      <c r="E149" s="181" t="s">
        <v>2509</v>
      </c>
      <c r="F149" s="182" t="s">
        <v>306</v>
      </c>
      <c r="G149" s="183" t="s">
        <v>246</v>
      </c>
      <c r="H149" s="184">
        <v>55.8</v>
      </c>
      <c r="I149" s="185"/>
      <c r="J149" s="186">
        <f>ROUND(I149*H149,2)</f>
        <v>0</v>
      </c>
      <c r="K149" s="182" t="s">
        <v>190</v>
      </c>
      <c r="L149" s="40"/>
      <c r="M149" s="187" t="s">
        <v>19</v>
      </c>
      <c r="N149" s="188" t="s">
        <v>43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177</v>
      </c>
      <c r="AT149" s="191" t="s">
        <v>173</v>
      </c>
      <c r="AU149" s="191" t="s">
        <v>82</v>
      </c>
      <c r="AY149" s="18" t="s">
        <v>171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80</v>
      </c>
      <c r="BK149" s="192">
        <f>ROUND(I149*H149,2)</f>
        <v>0</v>
      </c>
      <c r="BL149" s="18" t="s">
        <v>177</v>
      </c>
      <c r="BM149" s="191" t="s">
        <v>2518</v>
      </c>
    </row>
    <row r="150" spans="1:65" s="2" customFormat="1" ht="10.199999999999999">
      <c r="A150" s="35"/>
      <c r="B150" s="36"/>
      <c r="C150" s="37"/>
      <c r="D150" s="193" t="s">
        <v>192</v>
      </c>
      <c r="E150" s="37"/>
      <c r="F150" s="194" t="s">
        <v>2511</v>
      </c>
      <c r="G150" s="37"/>
      <c r="H150" s="37"/>
      <c r="I150" s="195"/>
      <c r="J150" s="37"/>
      <c r="K150" s="37"/>
      <c r="L150" s="40"/>
      <c r="M150" s="196"/>
      <c r="N150" s="19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192</v>
      </c>
      <c r="AU150" s="18" t="s">
        <v>82</v>
      </c>
    </row>
    <row r="151" spans="1:65" s="2" customFormat="1" ht="19.2">
      <c r="A151" s="35"/>
      <c r="B151" s="36"/>
      <c r="C151" s="37"/>
      <c r="D151" s="200" t="s">
        <v>233</v>
      </c>
      <c r="E151" s="37"/>
      <c r="F151" s="231" t="s">
        <v>309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233</v>
      </c>
      <c r="AU151" s="18" t="s">
        <v>82</v>
      </c>
    </row>
    <row r="152" spans="1:65" s="13" customFormat="1" ht="10.199999999999999">
      <c r="B152" s="198"/>
      <c r="C152" s="199"/>
      <c r="D152" s="200" t="s">
        <v>205</v>
      </c>
      <c r="E152" s="201" t="s">
        <v>19</v>
      </c>
      <c r="F152" s="202" t="s">
        <v>2507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205</v>
      </c>
      <c r="AU152" s="208" t="s">
        <v>82</v>
      </c>
      <c r="AV152" s="13" t="s">
        <v>80</v>
      </c>
      <c r="AW152" s="13" t="s">
        <v>33</v>
      </c>
      <c r="AX152" s="13" t="s">
        <v>72</v>
      </c>
      <c r="AY152" s="208" t="s">
        <v>171</v>
      </c>
    </row>
    <row r="153" spans="1:65" s="14" customFormat="1" ht="10.199999999999999">
      <c r="B153" s="209"/>
      <c r="C153" s="210"/>
      <c r="D153" s="200" t="s">
        <v>205</v>
      </c>
      <c r="E153" s="211" t="s">
        <v>19</v>
      </c>
      <c r="F153" s="212" t="s">
        <v>2508</v>
      </c>
      <c r="G153" s="210"/>
      <c r="H153" s="213">
        <v>55.8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205</v>
      </c>
      <c r="AU153" s="219" t="s">
        <v>82</v>
      </c>
      <c r="AV153" s="14" t="s">
        <v>82</v>
      </c>
      <c r="AW153" s="14" t="s">
        <v>33</v>
      </c>
      <c r="AX153" s="14" t="s">
        <v>72</v>
      </c>
      <c r="AY153" s="219" t="s">
        <v>171</v>
      </c>
    </row>
    <row r="154" spans="1:65" s="15" customFormat="1" ht="10.199999999999999">
      <c r="B154" s="220"/>
      <c r="C154" s="221"/>
      <c r="D154" s="200" t="s">
        <v>205</v>
      </c>
      <c r="E154" s="222" t="s">
        <v>19</v>
      </c>
      <c r="F154" s="223" t="s">
        <v>208</v>
      </c>
      <c r="G154" s="221"/>
      <c r="H154" s="224">
        <v>55.8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205</v>
      </c>
      <c r="AU154" s="230" t="s">
        <v>82</v>
      </c>
      <c r="AV154" s="15" t="s">
        <v>177</v>
      </c>
      <c r="AW154" s="15" t="s">
        <v>33</v>
      </c>
      <c r="AX154" s="15" t="s">
        <v>80</v>
      </c>
      <c r="AY154" s="230" t="s">
        <v>171</v>
      </c>
    </row>
    <row r="155" spans="1:65" s="2" customFormat="1" ht="33" customHeight="1">
      <c r="A155" s="35"/>
      <c r="B155" s="36"/>
      <c r="C155" s="180" t="s">
        <v>260</v>
      </c>
      <c r="D155" s="180" t="s">
        <v>173</v>
      </c>
      <c r="E155" s="181" t="s">
        <v>437</v>
      </c>
      <c r="F155" s="182" t="s">
        <v>438</v>
      </c>
      <c r="G155" s="183" t="s">
        <v>197</v>
      </c>
      <c r="H155" s="184">
        <v>207.559</v>
      </c>
      <c r="I155" s="185"/>
      <c r="J155" s="186">
        <f>ROUND(I155*H155,2)</f>
        <v>0</v>
      </c>
      <c r="K155" s="182" t="s">
        <v>190</v>
      </c>
      <c r="L155" s="40"/>
      <c r="M155" s="187" t="s">
        <v>19</v>
      </c>
      <c r="N155" s="188" t="s">
        <v>43</v>
      </c>
      <c r="O155" s="65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177</v>
      </c>
      <c r="AT155" s="191" t="s">
        <v>173</v>
      </c>
      <c r="AU155" s="191" t="s">
        <v>82</v>
      </c>
      <c r="AY155" s="18" t="s">
        <v>171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80</v>
      </c>
      <c r="BK155" s="192">
        <f>ROUND(I155*H155,2)</f>
        <v>0</v>
      </c>
      <c r="BL155" s="18" t="s">
        <v>177</v>
      </c>
      <c r="BM155" s="191" t="s">
        <v>2519</v>
      </c>
    </row>
    <row r="156" spans="1:65" s="2" customFormat="1" ht="10.199999999999999">
      <c r="A156" s="35"/>
      <c r="B156" s="36"/>
      <c r="C156" s="37"/>
      <c r="D156" s="193" t="s">
        <v>192</v>
      </c>
      <c r="E156" s="37"/>
      <c r="F156" s="194" t="s">
        <v>440</v>
      </c>
      <c r="G156" s="37"/>
      <c r="H156" s="37"/>
      <c r="I156" s="195"/>
      <c r="J156" s="37"/>
      <c r="K156" s="37"/>
      <c r="L156" s="40"/>
      <c r="M156" s="196"/>
      <c r="N156" s="19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192</v>
      </c>
      <c r="AU156" s="18" t="s">
        <v>82</v>
      </c>
    </row>
    <row r="157" spans="1:65" s="14" customFormat="1" ht="10.199999999999999">
      <c r="B157" s="209"/>
      <c r="C157" s="210"/>
      <c r="D157" s="200" t="s">
        <v>205</v>
      </c>
      <c r="E157" s="211" t="s">
        <v>19</v>
      </c>
      <c r="F157" s="212" t="s">
        <v>2520</v>
      </c>
      <c r="G157" s="210"/>
      <c r="H157" s="213">
        <v>207.559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205</v>
      </c>
      <c r="AU157" s="219" t="s">
        <v>82</v>
      </c>
      <c r="AV157" s="14" t="s">
        <v>82</v>
      </c>
      <c r="AW157" s="14" t="s">
        <v>33</v>
      </c>
      <c r="AX157" s="14" t="s">
        <v>72</v>
      </c>
      <c r="AY157" s="219" t="s">
        <v>171</v>
      </c>
    </row>
    <row r="158" spans="1:65" s="15" customFormat="1" ht="10.199999999999999">
      <c r="B158" s="220"/>
      <c r="C158" s="221"/>
      <c r="D158" s="200" t="s">
        <v>205</v>
      </c>
      <c r="E158" s="222" t="s">
        <v>19</v>
      </c>
      <c r="F158" s="223" t="s">
        <v>208</v>
      </c>
      <c r="G158" s="221"/>
      <c r="H158" s="224">
        <v>207.559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205</v>
      </c>
      <c r="AU158" s="230" t="s">
        <v>82</v>
      </c>
      <c r="AV158" s="15" t="s">
        <v>177</v>
      </c>
      <c r="AW158" s="15" t="s">
        <v>33</v>
      </c>
      <c r="AX158" s="15" t="s">
        <v>80</v>
      </c>
      <c r="AY158" s="230" t="s">
        <v>171</v>
      </c>
    </row>
    <row r="159" spans="1:65" s="2" customFormat="1" ht="44.25" customHeight="1">
      <c r="A159" s="35"/>
      <c r="B159" s="36"/>
      <c r="C159" s="180" t="s">
        <v>267</v>
      </c>
      <c r="D159" s="180" t="s">
        <v>173</v>
      </c>
      <c r="E159" s="181" t="s">
        <v>2521</v>
      </c>
      <c r="F159" s="182" t="s">
        <v>2522</v>
      </c>
      <c r="G159" s="183" t="s">
        <v>246</v>
      </c>
      <c r="H159" s="184">
        <v>372</v>
      </c>
      <c r="I159" s="185"/>
      <c r="J159" s="186">
        <f>ROUND(I159*H159,2)</f>
        <v>0</v>
      </c>
      <c r="K159" s="182" t="s">
        <v>190</v>
      </c>
      <c r="L159" s="40"/>
      <c r="M159" s="187" t="s">
        <v>19</v>
      </c>
      <c r="N159" s="188" t="s">
        <v>43</v>
      </c>
      <c r="O159" s="65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1" t="s">
        <v>177</v>
      </c>
      <c r="AT159" s="191" t="s">
        <v>173</v>
      </c>
      <c r="AU159" s="191" t="s">
        <v>82</v>
      </c>
      <c r="AY159" s="18" t="s">
        <v>171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80</v>
      </c>
      <c r="BK159" s="192">
        <f>ROUND(I159*H159,2)</f>
        <v>0</v>
      </c>
      <c r="BL159" s="18" t="s">
        <v>177</v>
      </c>
      <c r="BM159" s="191" t="s">
        <v>2523</v>
      </c>
    </row>
    <row r="160" spans="1:65" s="2" customFormat="1" ht="10.199999999999999">
      <c r="A160" s="35"/>
      <c r="B160" s="36"/>
      <c r="C160" s="37"/>
      <c r="D160" s="193" t="s">
        <v>192</v>
      </c>
      <c r="E160" s="37"/>
      <c r="F160" s="194" t="s">
        <v>2524</v>
      </c>
      <c r="G160" s="37"/>
      <c r="H160" s="37"/>
      <c r="I160" s="195"/>
      <c r="J160" s="37"/>
      <c r="K160" s="37"/>
      <c r="L160" s="40"/>
      <c r="M160" s="196"/>
      <c r="N160" s="19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192</v>
      </c>
      <c r="AU160" s="18" t="s">
        <v>82</v>
      </c>
    </row>
    <row r="161" spans="1:65" s="2" customFormat="1" ht="28.8">
      <c r="A161" s="35"/>
      <c r="B161" s="36"/>
      <c r="C161" s="37"/>
      <c r="D161" s="200" t="s">
        <v>233</v>
      </c>
      <c r="E161" s="37"/>
      <c r="F161" s="231" t="s">
        <v>2525</v>
      </c>
      <c r="G161" s="37"/>
      <c r="H161" s="37"/>
      <c r="I161" s="195"/>
      <c r="J161" s="37"/>
      <c r="K161" s="37"/>
      <c r="L161" s="40"/>
      <c r="M161" s="196"/>
      <c r="N161" s="19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233</v>
      </c>
      <c r="AU161" s="18" t="s">
        <v>82</v>
      </c>
    </row>
    <row r="162" spans="1:65" s="14" customFormat="1" ht="10.199999999999999">
      <c r="B162" s="209"/>
      <c r="C162" s="210"/>
      <c r="D162" s="200" t="s">
        <v>205</v>
      </c>
      <c r="E162" s="211" t="s">
        <v>19</v>
      </c>
      <c r="F162" s="212" t="s">
        <v>2526</v>
      </c>
      <c r="G162" s="210"/>
      <c r="H162" s="213">
        <v>372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205</v>
      </c>
      <c r="AU162" s="219" t="s">
        <v>82</v>
      </c>
      <c r="AV162" s="14" t="s">
        <v>82</v>
      </c>
      <c r="AW162" s="14" t="s">
        <v>33</v>
      </c>
      <c r="AX162" s="14" t="s">
        <v>72</v>
      </c>
      <c r="AY162" s="219" t="s">
        <v>171</v>
      </c>
    </row>
    <row r="163" spans="1:65" s="15" customFormat="1" ht="10.199999999999999">
      <c r="B163" s="220"/>
      <c r="C163" s="221"/>
      <c r="D163" s="200" t="s">
        <v>205</v>
      </c>
      <c r="E163" s="222" t="s">
        <v>19</v>
      </c>
      <c r="F163" s="223" t="s">
        <v>208</v>
      </c>
      <c r="G163" s="221"/>
      <c r="H163" s="224">
        <v>372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205</v>
      </c>
      <c r="AU163" s="230" t="s">
        <v>82</v>
      </c>
      <c r="AV163" s="15" t="s">
        <v>177</v>
      </c>
      <c r="AW163" s="15" t="s">
        <v>33</v>
      </c>
      <c r="AX163" s="15" t="s">
        <v>80</v>
      </c>
      <c r="AY163" s="230" t="s">
        <v>171</v>
      </c>
    </row>
    <row r="164" spans="1:65" s="2" customFormat="1" ht="37.799999999999997" customHeight="1">
      <c r="A164" s="35"/>
      <c r="B164" s="36"/>
      <c r="C164" s="180" t="s">
        <v>273</v>
      </c>
      <c r="D164" s="180" t="s">
        <v>173</v>
      </c>
      <c r="E164" s="181" t="s">
        <v>2527</v>
      </c>
      <c r="F164" s="182" t="s">
        <v>2528</v>
      </c>
      <c r="G164" s="183" t="s">
        <v>197</v>
      </c>
      <c r="H164" s="184">
        <v>372</v>
      </c>
      <c r="I164" s="185"/>
      <c r="J164" s="186">
        <f>ROUND(I164*H164,2)</f>
        <v>0</v>
      </c>
      <c r="K164" s="182" t="s">
        <v>190</v>
      </c>
      <c r="L164" s="40"/>
      <c r="M164" s="187" t="s">
        <v>19</v>
      </c>
      <c r="N164" s="188" t="s">
        <v>43</v>
      </c>
      <c r="O164" s="6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177</v>
      </c>
      <c r="AT164" s="191" t="s">
        <v>173</v>
      </c>
      <c r="AU164" s="191" t="s">
        <v>82</v>
      </c>
      <c r="AY164" s="18" t="s">
        <v>171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80</v>
      </c>
      <c r="BK164" s="192">
        <f>ROUND(I164*H164,2)</f>
        <v>0</v>
      </c>
      <c r="BL164" s="18" t="s">
        <v>177</v>
      </c>
      <c r="BM164" s="191" t="s">
        <v>2529</v>
      </c>
    </row>
    <row r="165" spans="1:65" s="2" customFormat="1" ht="10.199999999999999">
      <c r="A165" s="35"/>
      <c r="B165" s="36"/>
      <c r="C165" s="37"/>
      <c r="D165" s="193" t="s">
        <v>192</v>
      </c>
      <c r="E165" s="37"/>
      <c r="F165" s="194" t="s">
        <v>2530</v>
      </c>
      <c r="G165" s="37"/>
      <c r="H165" s="37"/>
      <c r="I165" s="195"/>
      <c r="J165" s="37"/>
      <c r="K165" s="37"/>
      <c r="L165" s="40"/>
      <c r="M165" s="196"/>
      <c r="N165" s="19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192</v>
      </c>
      <c r="AU165" s="18" t="s">
        <v>82</v>
      </c>
    </row>
    <row r="166" spans="1:65" s="2" customFormat="1" ht="19.2">
      <c r="A166" s="35"/>
      <c r="B166" s="36"/>
      <c r="C166" s="37"/>
      <c r="D166" s="200" t="s">
        <v>233</v>
      </c>
      <c r="E166" s="37"/>
      <c r="F166" s="231" t="s">
        <v>2531</v>
      </c>
      <c r="G166" s="37"/>
      <c r="H166" s="37"/>
      <c r="I166" s="195"/>
      <c r="J166" s="37"/>
      <c r="K166" s="37"/>
      <c r="L166" s="40"/>
      <c r="M166" s="196"/>
      <c r="N166" s="19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233</v>
      </c>
      <c r="AU166" s="18" t="s">
        <v>82</v>
      </c>
    </row>
    <row r="167" spans="1:65" s="2" customFormat="1" ht="16.5" customHeight="1">
      <c r="A167" s="35"/>
      <c r="B167" s="36"/>
      <c r="C167" s="232" t="s">
        <v>281</v>
      </c>
      <c r="D167" s="232" t="s">
        <v>315</v>
      </c>
      <c r="E167" s="233" t="s">
        <v>2532</v>
      </c>
      <c r="F167" s="234" t="s">
        <v>2533</v>
      </c>
      <c r="G167" s="235" t="s">
        <v>414</v>
      </c>
      <c r="H167" s="236">
        <v>11.16</v>
      </c>
      <c r="I167" s="237"/>
      <c r="J167" s="238">
        <f>ROUND(I167*H167,2)</f>
        <v>0</v>
      </c>
      <c r="K167" s="234" t="s">
        <v>190</v>
      </c>
      <c r="L167" s="239"/>
      <c r="M167" s="240" t="s">
        <v>19</v>
      </c>
      <c r="N167" s="241" t="s">
        <v>43</v>
      </c>
      <c r="O167" s="65"/>
      <c r="P167" s="189">
        <f>O167*H167</f>
        <v>0</v>
      </c>
      <c r="Q167" s="189">
        <v>1E-3</v>
      </c>
      <c r="R167" s="189">
        <f>Q167*H167</f>
        <v>1.116E-2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214</v>
      </c>
      <c r="AT167" s="191" t="s">
        <v>315</v>
      </c>
      <c r="AU167" s="191" t="s">
        <v>82</v>
      </c>
      <c r="AY167" s="18" t="s">
        <v>171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80</v>
      </c>
      <c r="BK167" s="192">
        <f>ROUND(I167*H167,2)</f>
        <v>0</v>
      </c>
      <c r="BL167" s="18" t="s">
        <v>177</v>
      </c>
      <c r="BM167" s="191" t="s">
        <v>2534</v>
      </c>
    </row>
    <row r="168" spans="1:65" s="14" customFormat="1" ht="10.199999999999999">
      <c r="B168" s="209"/>
      <c r="C168" s="210"/>
      <c r="D168" s="200" t="s">
        <v>205</v>
      </c>
      <c r="E168" s="211" t="s">
        <v>19</v>
      </c>
      <c r="F168" s="212" t="s">
        <v>2535</v>
      </c>
      <c r="G168" s="210"/>
      <c r="H168" s="213">
        <v>11.16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205</v>
      </c>
      <c r="AU168" s="219" t="s">
        <v>82</v>
      </c>
      <c r="AV168" s="14" t="s">
        <v>82</v>
      </c>
      <c r="AW168" s="14" t="s">
        <v>33</v>
      </c>
      <c r="AX168" s="14" t="s">
        <v>72</v>
      </c>
      <c r="AY168" s="219" t="s">
        <v>171</v>
      </c>
    </row>
    <row r="169" spans="1:65" s="15" customFormat="1" ht="10.199999999999999">
      <c r="B169" s="220"/>
      <c r="C169" s="221"/>
      <c r="D169" s="200" t="s">
        <v>205</v>
      </c>
      <c r="E169" s="222" t="s">
        <v>19</v>
      </c>
      <c r="F169" s="223" t="s">
        <v>208</v>
      </c>
      <c r="G169" s="221"/>
      <c r="H169" s="224">
        <v>11.16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205</v>
      </c>
      <c r="AU169" s="230" t="s">
        <v>82</v>
      </c>
      <c r="AV169" s="15" t="s">
        <v>177</v>
      </c>
      <c r="AW169" s="15" t="s">
        <v>33</v>
      </c>
      <c r="AX169" s="15" t="s">
        <v>80</v>
      </c>
      <c r="AY169" s="230" t="s">
        <v>171</v>
      </c>
    </row>
    <row r="170" spans="1:65" s="2" customFormat="1" ht="16.5" customHeight="1">
      <c r="A170" s="35"/>
      <c r="B170" s="36"/>
      <c r="C170" s="180" t="s">
        <v>286</v>
      </c>
      <c r="D170" s="180" t="s">
        <v>173</v>
      </c>
      <c r="E170" s="181" t="s">
        <v>2536</v>
      </c>
      <c r="F170" s="182" t="s">
        <v>2537</v>
      </c>
      <c r="G170" s="183" t="s">
        <v>246</v>
      </c>
      <c r="H170" s="184">
        <v>74.400000000000006</v>
      </c>
      <c r="I170" s="185"/>
      <c r="J170" s="186">
        <f>ROUND(I170*H170,2)</f>
        <v>0</v>
      </c>
      <c r="K170" s="182" t="s">
        <v>19</v>
      </c>
      <c r="L170" s="40"/>
      <c r="M170" s="187" t="s">
        <v>19</v>
      </c>
      <c r="N170" s="188" t="s">
        <v>43</v>
      </c>
      <c r="O170" s="65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177</v>
      </c>
      <c r="AT170" s="191" t="s">
        <v>173</v>
      </c>
      <c r="AU170" s="191" t="s">
        <v>82</v>
      </c>
      <c r="AY170" s="18" t="s">
        <v>171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80</v>
      </c>
      <c r="BK170" s="192">
        <f>ROUND(I170*H170,2)</f>
        <v>0</v>
      </c>
      <c r="BL170" s="18" t="s">
        <v>177</v>
      </c>
      <c r="BM170" s="191" t="s">
        <v>2538</v>
      </c>
    </row>
    <row r="171" spans="1:65" s="14" customFormat="1" ht="10.199999999999999">
      <c r="B171" s="209"/>
      <c r="C171" s="210"/>
      <c r="D171" s="200" t="s">
        <v>205</v>
      </c>
      <c r="E171" s="211" t="s">
        <v>19</v>
      </c>
      <c r="F171" s="212" t="s">
        <v>2539</v>
      </c>
      <c r="G171" s="210"/>
      <c r="H171" s="213">
        <v>74.400000000000006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205</v>
      </c>
      <c r="AU171" s="219" t="s">
        <v>82</v>
      </c>
      <c r="AV171" s="14" t="s">
        <v>82</v>
      </c>
      <c r="AW171" s="14" t="s">
        <v>33</v>
      </c>
      <c r="AX171" s="14" t="s">
        <v>72</v>
      </c>
      <c r="AY171" s="219" t="s">
        <v>171</v>
      </c>
    </row>
    <row r="172" spans="1:65" s="15" customFormat="1" ht="10.199999999999999">
      <c r="B172" s="220"/>
      <c r="C172" s="221"/>
      <c r="D172" s="200" t="s">
        <v>205</v>
      </c>
      <c r="E172" s="222" t="s">
        <v>19</v>
      </c>
      <c r="F172" s="223" t="s">
        <v>208</v>
      </c>
      <c r="G172" s="221"/>
      <c r="H172" s="224">
        <v>74.400000000000006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205</v>
      </c>
      <c r="AU172" s="230" t="s">
        <v>82</v>
      </c>
      <c r="AV172" s="15" t="s">
        <v>177</v>
      </c>
      <c r="AW172" s="15" t="s">
        <v>33</v>
      </c>
      <c r="AX172" s="15" t="s">
        <v>80</v>
      </c>
      <c r="AY172" s="230" t="s">
        <v>171</v>
      </c>
    </row>
    <row r="173" spans="1:65" s="12" customFormat="1" ht="22.8" customHeight="1">
      <c r="B173" s="164"/>
      <c r="C173" s="165"/>
      <c r="D173" s="166" t="s">
        <v>71</v>
      </c>
      <c r="E173" s="178" t="s">
        <v>82</v>
      </c>
      <c r="F173" s="178" t="s">
        <v>442</v>
      </c>
      <c r="G173" s="165"/>
      <c r="H173" s="165"/>
      <c r="I173" s="168"/>
      <c r="J173" s="179">
        <f>BK173</f>
        <v>0</v>
      </c>
      <c r="K173" s="165"/>
      <c r="L173" s="170"/>
      <c r="M173" s="171"/>
      <c r="N173" s="172"/>
      <c r="O173" s="172"/>
      <c r="P173" s="173">
        <f>SUM(P174:P193)</f>
        <v>0</v>
      </c>
      <c r="Q173" s="172"/>
      <c r="R173" s="173">
        <f>SUM(R174:R193)</f>
        <v>9.1779188000000005</v>
      </c>
      <c r="S173" s="172"/>
      <c r="T173" s="174">
        <f>SUM(T174:T193)</f>
        <v>0</v>
      </c>
      <c r="AR173" s="175" t="s">
        <v>80</v>
      </c>
      <c r="AT173" s="176" t="s">
        <v>71</v>
      </c>
      <c r="AU173" s="176" t="s">
        <v>80</v>
      </c>
      <c r="AY173" s="175" t="s">
        <v>171</v>
      </c>
      <c r="BK173" s="177">
        <f>SUM(BK174:BK193)</f>
        <v>0</v>
      </c>
    </row>
    <row r="174" spans="1:65" s="2" customFormat="1" ht="24.15" customHeight="1">
      <c r="A174" s="35"/>
      <c r="B174" s="36"/>
      <c r="C174" s="180" t="s">
        <v>7</v>
      </c>
      <c r="D174" s="180" t="s">
        <v>173</v>
      </c>
      <c r="E174" s="181" t="s">
        <v>2540</v>
      </c>
      <c r="F174" s="182" t="s">
        <v>2541</v>
      </c>
      <c r="G174" s="183" t="s">
        <v>246</v>
      </c>
      <c r="H174" s="184">
        <v>1.4390000000000001</v>
      </c>
      <c r="I174" s="185"/>
      <c r="J174" s="186">
        <f>ROUND(I174*H174,2)</f>
        <v>0</v>
      </c>
      <c r="K174" s="182" t="s">
        <v>190</v>
      </c>
      <c r="L174" s="40"/>
      <c r="M174" s="187" t="s">
        <v>19</v>
      </c>
      <c r="N174" s="188" t="s">
        <v>43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177</v>
      </c>
      <c r="AT174" s="191" t="s">
        <v>173</v>
      </c>
      <c r="AU174" s="191" t="s">
        <v>82</v>
      </c>
      <c r="AY174" s="18" t="s">
        <v>171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80</v>
      </c>
      <c r="BK174" s="192">
        <f>ROUND(I174*H174,2)</f>
        <v>0</v>
      </c>
      <c r="BL174" s="18" t="s">
        <v>177</v>
      </c>
      <c r="BM174" s="191" t="s">
        <v>2542</v>
      </c>
    </row>
    <row r="175" spans="1:65" s="2" customFormat="1" ht="10.199999999999999">
      <c r="A175" s="35"/>
      <c r="B175" s="36"/>
      <c r="C175" s="37"/>
      <c r="D175" s="193" t="s">
        <v>192</v>
      </c>
      <c r="E175" s="37"/>
      <c r="F175" s="194" t="s">
        <v>2543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192</v>
      </c>
      <c r="AU175" s="18" t="s">
        <v>82</v>
      </c>
    </row>
    <row r="176" spans="1:65" s="13" customFormat="1" ht="10.199999999999999">
      <c r="B176" s="198"/>
      <c r="C176" s="199"/>
      <c r="D176" s="200" t="s">
        <v>205</v>
      </c>
      <c r="E176" s="201" t="s">
        <v>19</v>
      </c>
      <c r="F176" s="202" t="s">
        <v>2544</v>
      </c>
      <c r="G176" s="199"/>
      <c r="H176" s="201" t="s">
        <v>19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205</v>
      </c>
      <c r="AU176" s="208" t="s">
        <v>82</v>
      </c>
      <c r="AV176" s="13" t="s">
        <v>80</v>
      </c>
      <c r="AW176" s="13" t="s">
        <v>33</v>
      </c>
      <c r="AX176" s="13" t="s">
        <v>72</v>
      </c>
      <c r="AY176" s="208" t="s">
        <v>171</v>
      </c>
    </row>
    <row r="177" spans="1:65" s="14" customFormat="1" ht="10.199999999999999">
      <c r="B177" s="209"/>
      <c r="C177" s="210"/>
      <c r="D177" s="200" t="s">
        <v>205</v>
      </c>
      <c r="E177" s="211" t="s">
        <v>19</v>
      </c>
      <c r="F177" s="212" t="s">
        <v>2545</v>
      </c>
      <c r="G177" s="210"/>
      <c r="H177" s="213">
        <v>1.4390000000000001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205</v>
      </c>
      <c r="AU177" s="219" t="s">
        <v>82</v>
      </c>
      <c r="AV177" s="14" t="s">
        <v>82</v>
      </c>
      <c r="AW177" s="14" t="s">
        <v>33</v>
      </c>
      <c r="AX177" s="14" t="s">
        <v>72</v>
      </c>
      <c r="AY177" s="219" t="s">
        <v>171</v>
      </c>
    </row>
    <row r="178" spans="1:65" s="15" customFormat="1" ht="10.199999999999999">
      <c r="B178" s="220"/>
      <c r="C178" s="221"/>
      <c r="D178" s="200" t="s">
        <v>205</v>
      </c>
      <c r="E178" s="222" t="s">
        <v>19</v>
      </c>
      <c r="F178" s="223" t="s">
        <v>208</v>
      </c>
      <c r="G178" s="221"/>
      <c r="H178" s="224">
        <v>1.4390000000000001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205</v>
      </c>
      <c r="AU178" s="230" t="s">
        <v>82</v>
      </c>
      <c r="AV178" s="15" t="s">
        <v>177</v>
      </c>
      <c r="AW178" s="15" t="s">
        <v>33</v>
      </c>
      <c r="AX178" s="15" t="s">
        <v>80</v>
      </c>
      <c r="AY178" s="230" t="s">
        <v>171</v>
      </c>
    </row>
    <row r="179" spans="1:65" s="2" customFormat="1" ht="16.5" customHeight="1">
      <c r="A179" s="35"/>
      <c r="B179" s="36"/>
      <c r="C179" s="232" t="s">
        <v>297</v>
      </c>
      <c r="D179" s="232" t="s">
        <v>315</v>
      </c>
      <c r="E179" s="233" t="s">
        <v>2546</v>
      </c>
      <c r="F179" s="234" t="s">
        <v>2547</v>
      </c>
      <c r="G179" s="235" t="s">
        <v>300</v>
      </c>
      <c r="H179" s="236">
        <v>2.8580000000000001</v>
      </c>
      <c r="I179" s="237"/>
      <c r="J179" s="238">
        <f>ROUND(I179*H179,2)</f>
        <v>0</v>
      </c>
      <c r="K179" s="234" t="s">
        <v>190</v>
      </c>
      <c r="L179" s="239"/>
      <c r="M179" s="240" t="s">
        <v>19</v>
      </c>
      <c r="N179" s="241" t="s">
        <v>43</v>
      </c>
      <c r="O179" s="65"/>
      <c r="P179" s="189">
        <f>O179*H179</f>
        <v>0</v>
      </c>
      <c r="Q179" s="189">
        <v>1</v>
      </c>
      <c r="R179" s="189">
        <f>Q179*H179</f>
        <v>2.8580000000000001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214</v>
      </c>
      <c r="AT179" s="191" t="s">
        <v>315</v>
      </c>
      <c r="AU179" s="191" t="s">
        <v>82</v>
      </c>
      <c r="AY179" s="18" t="s">
        <v>171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80</v>
      </c>
      <c r="BK179" s="192">
        <f>ROUND(I179*H179,2)</f>
        <v>0</v>
      </c>
      <c r="BL179" s="18" t="s">
        <v>177</v>
      </c>
      <c r="BM179" s="191" t="s">
        <v>2548</v>
      </c>
    </row>
    <row r="180" spans="1:65" s="14" customFormat="1" ht="10.199999999999999">
      <c r="B180" s="209"/>
      <c r="C180" s="210"/>
      <c r="D180" s="200" t="s">
        <v>205</v>
      </c>
      <c r="E180" s="211" t="s">
        <v>19</v>
      </c>
      <c r="F180" s="212" t="s">
        <v>2549</v>
      </c>
      <c r="G180" s="210"/>
      <c r="H180" s="213">
        <v>2.8580000000000001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205</v>
      </c>
      <c r="AU180" s="219" t="s">
        <v>82</v>
      </c>
      <c r="AV180" s="14" t="s">
        <v>82</v>
      </c>
      <c r="AW180" s="14" t="s">
        <v>33</v>
      </c>
      <c r="AX180" s="14" t="s">
        <v>72</v>
      </c>
      <c r="AY180" s="219" t="s">
        <v>171</v>
      </c>
    </row>
    <row r="181" spans="1:65" s="15" customFormat="1" ht="10.199999999999999">
      <c r="B181" s="220"/>
      <c r="C181" s="221"/>
      <c r="D181" s="200" t="s">
        <v>205</v>
      </c>
      <c r="E181" s="222" t="s">
        <v>19</v>
      </c>
      <c r="F181" s="223" t="s">
        <v>208</v>
      </c>
      <c r="G181" s="221"/>
      <c r="H181" s="224">
        <v>2.8580000000000001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205</v>
      </c>
      <c r="AU181" s="230" t="s">
        <v>82</v>
      </c>
      <c r="AV181" s="15" t="s">
        <v>177</v>
      </c>
      <c r="AW181" s="15" t="s">
        <v>33</v>
      </c>
      <c r="AX181" s="15" t="s">
        <v>80</v>
      </c>
      <c r="AY181" s="230" t="s">
        <v>171</v>
      </c>
    </row>
    <row r="182" spans="1:65" s="2" customFormat="1" ht="24.15" customHeight="1">
      <c r="A182" s="35"/>
      <c r="B182" s="36"/>
      <c r="C182" s="180" t="s">
        <v>304</v>
      </c>
      <c r="D182" s="180" t="s">
        <v>173</v>
      </c>
      <c r="E182" s="181" t="s">
        <v>450</v>
      </c>
      <c r="F182" s="182" t="s">
        <v>451</v>
      </c>
      <c r="G182" s="183" t="s">
        <v>246</v>
      </c>
      <c r="H182" s="184">
        <v>2.52</v>
      </c>
      <c r="I182" s="185"/>
      <c r="J182" s="186">
        <f>ROUND(I182*H182,2)</f>
        <v>0</v>
      </c>
      <c r="K182" s="182" t="s">
        <v>190</v>
      </c>
      <c r="L182" s="40"/>
      <c r="M182" s="187" t="s">
        <v>19</v>
      </c>
      <c r="N182" s="188" t="s">
        <v>43</v>
      </c>
      <c r="O182" s="65"/>
      <c r="P182" s="189">
        <f>O182*H182</f>
        <v>0</v>
      </c>
      <c r="Q182" s="189">
        <v>2.5018699999999998</v>
      </c>
      <c r="R182" s="189">
        <f>Q182*H182</f>
        <v>6.3047123999999997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177</v>
      </c>
      <c r="AT182" s="191" t="s">
        <v>173</v>
      </c>
      <c r="AU182" s="191" t="s">
        <v>82</v>
      </c>
      <c r="AY182" s="18" t="s">
        <v>171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80</v>
      </c>
      <c r="BK182" s="192">
        <f>ROUND(I182*H182,2)</f>
        <v>0</v>
      </c>
      <c r="BL182" s="18" t="s">
        <v>177</v>
      </c>
      <c r="BM182" s="191" t="s">
        <v>2550</v>
      </c>
    </row>
    <row r="183" spans="1:65" s="2" customFormat="1" ht="10.199999999999999">
      <c r="A183" s="35"/>
      <c r="B183" s="36"/>
      <c r="C183" s="37"/>
      <c r="D183" s="193" t="s">
        <v>192</v>
      </c>
      <c r="E183" s="37"/>
      <c r="F183" s="194" t="s">
        <v>453</v>
      </c>
      <c r="G183" s="37"/>
      <c r="H183" s="37"/>
      <c r="I183" s="195"/>
      <c r="J183" s="37"/>
      <c r="K183" s="37"/>
      <c r="L183" s="40"/>
      <c r="M183" s="196"/>
      <c r="N183" s="19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192</v>
      </c>
      <c r="AU183" s="18" t="s">
        <v>82</v>
      </c>
    </row>
    <row r="184" spans="1:65" s="14" customFormat="1" ht="10.199999999999999">
      <c r="B184" s="209"/>
      <c r="C184" s="210"/>
      <c r="D184" s="200" t="s">
        <v>205</v>
      </c>
      <c r="E184" s="211" t="s">
        <v>19</v>
      </c>
      <c r="F184" s="212" t="s">
        <v>2495</v>
      </c>
      <c r="G184" s="210"/>
      <c r="H184" s="213">
        <v>1.08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205</v>
      </c>
      <c r="AU184" s="219" t="s">
        <v>82</v>
      </c>
      <c r="AV184" s="14" t="s">
        <v>82</v>
      </c>
      <c r="AW184" s="14" t="s">
        <v>33</v>
      </c>
      <c r="AX184" s="14" t="s">
        <v>72</v>
      </c>
      <c r="AY184" s="219" t="s">
        <v>171</v>
      </c>
    </row>
    <row r="185" spans="1:65" s="14" customFormat="1" ht="10.199999999999999">
      <c r="B185" s="209"/>
      <c r="C185" s="210"/>
      <c r="D185" s="200" t="s">
        <v>205</v>
      </c>
      <c r="E185" s="211" t="s">
        <v>19</v>
      </c>
      <c r="F185" s="212" t="s">
        <v>2496</v>
      </c>
      <c r="G185" s="210"/>
      <c r="H185" s="213">
        <v>1.44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205</v>
      </c>
      <c r="AU185" s="219" t="s">
        <v>82</v>
      </c>
      <c r="AV185" s="14" t="s">
        <v>82</v>
      </c>
      <c r="AW185" s="14" t="s">
        <v>33</v>
      </c>
      <c r="AX185" s="14" t="s">
        <v>72</v>
      </c>
      <c r="AY185" s="219" t="s">
        <v>171</v>
      </c>
    </row>
    <row r="186" spans="1:65" s="15" customFormat="1" ht="10.199999999999999">
      <c r="B186" s="220"/>
      <c r="C186" s="221"/>
      <c r="D186" s="200" t="s">
        <v>205</v>
      </c>
      <c r="E186" s="222" t="s">
        <v>19</v>
      </c>
      <c r="F186" s="223" t="s">
        <v>208</v>
      </c>
      <c r="G186" s="221"/>
      <c r="H186" s="224">
        <v>2.52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205</v>
      </c>
      <c r="AU186" s="230" t="s">
        <v>82</v>
      </c>
      <c r="AV186" s="15" t="s">
        <v>177</v>
      </c>
      <c r="AW186" s="15" t="s">
        <v>33</v>
      </c>
      <c r="AX186" s="15" t="s">
        <v>80</v>
      </c>
      <c r="AY186" s="230" t="s">
        <v>171</v>
      </c>
    </row>
    <row r="187" spans="1:65" s="2" customFormat="1" ht="16.5" customHeight="1">
      <c r="A187" s="35"/>
      <c r="B187" s="36"/>
      <c r="C187" s="180" t="s">
        <v>314</v>
      </c>
      <c r="D187" s="180" t="s">
        <v>173</v>
      </c>
      <c r="E187" s="181" t="s">
        <v>456</v>
      </c>
      <c r="F187" s="182" t="s">
        <v>457</v>
      </c>
      <c r="G187" s="183" t="s">
        <v>197</v>
      </c>
      <c r="H187" s="184">
        <v>5.76</v>
      </c>
      <c r="I187" s="185"/>
      <c r="J187" s="186">
        <f>ROUND(I187*H187,2)</f>
        <v>0</v>
      </c>
      <c r="K187" s="182" t="s">
        <v>190</v>
      </c>
      <c r="L187" s="40"/>
      <c r="M187" s="187" t="s">
        <v>19</v>
      </c>
      <c r="N187" s="188" t="s">
        <v>43</v>
      </c>
      <c r="O187" s="65"/>
      <c r="P187" s="189">
        <f>O187*H187</f>
        <v>0</v>
      </c>
      <c r="Q187" s="189">
        <v>2.64E-3</v>
      </c>
      <c r="R187" s="189">
        <f>Q187*H187</f>
        <v>1.52064E-2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177</v>
      </c>
      <c r="AT187" s="191" t="s">
        <v>173</v>
      </c>
      <c r="AU187" s="191" t="s">
        <v>82</v>
      </c>
      <c r="AY187" s="18" t="s">
        <v>171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80</v>
      </c>
      <c r="BK187" s="192">
        <f>ROUND(I187*H187,2)</f>
        <v>0</v>
      </c>
      <c r="BL187" s="18" t="s">
        <v>177</v>
      </c>
      <c r="BM187" s="191" t="s">
        <v>2551</v>
      </c>
    </row>
    <row r="188" spans="1:65" s="2" customFormat="1" ht="10.199999999999999">
      <c r="A188" s="35"/>
      <c r="B188" s="36"/>
      <c r="C188" s="37"/>
      <c r="D188" s="193" t="s">
        <v>192</v>
      </c>
      <c r="E188" s="37"/>
      <c r="F188" s="194" t="s">
        <v>459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192</v>
      </c>
      <c r="AU188" s="18" t="s">
        <v>82</v>
      </c>
    </row>
    <row r="189" spans="1:65" s="14" customFormat="1" ht="10.199999999999999">
      <c r="B189" s="209"/>
      <c r="C189" s="210"/>
      <c r="D189" s="200" t="s">
        <v>205</v>
      </c>
      <c r="E189" s="211" t="s">
        <v>19</v>
      </c>
      <c r="F189" s="212" t="s">
        <v>2552</v>
      </c>
      <c r="G189" s="210"/>
      <c r="H189" s="213">
        <v>2.88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205</v>
      </c>
      <c r="AU189" s="219" t="s">
        <v>82</v>
      </c>
      <c r="AV189" s="14" t="s">
        <v>82</v>
      </c>
      <c r="AW189" s="14" t="s">
        <v>33</v>
      </c>
      <c r="AX189" s="14" t="s">
        <v>72</v>
      </c>
      <c r="AY189" s="219" t="s">
        <v>171</v>
      </c>
    </row>
    <row r="190" spans="1:65" s="14" customFormat="1" ht="10.199999999999999">
      <c r="B190" s="209"/>
      <c r="C190" s="210"/>
      <c r="D190" s="200" t="s">
        <v>205</v>
      </c>
      <c r="E190" s="211" t="s">
        <v>19</v>
      </c>
      <c r="F190" s="212" t="s">
        <v>2553</v>
      </c>
      <c r="G190" s="210"/>
      <c r="H190" s="213">
        <v>2.88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205</v>
      </c>
      <c r="AU190" s="219" t="s">
        <v>82</v>
      </c>
      <c r="AV190" s="14" t="s">
        <v>82</v>
      </c>
      <c r="AW190" s="14" t="s">
        <v>33</v>
      </c>
      <c r="AX190" s="14" t="s">
        <v>72</v>
      </c>
      <c r="AY190" s="219" t="s">
        <v>171</v>
      </c>
    </row>
    <row r="191" spans="1:65" s="15" customFormat="1" ht="10.199999999999999">
      <c r="B191" s="220"/>
      <c r="C191" s="221"/>
      <c r="D191" s="200" t="s">
        <v>205</v>
      </c>
      <c r="E191" s="222" t="s">
        <v>19</v>
      </c>
      <c r="F191" s="223" t="s">
        <v>208</v>
      </c>
      <c r="G191" s="221"/>
      <c r="H191" s="224">
        <v>5.76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205</v>
      </c>
      <c r="AU191" s="230" t="s">
        <v>82</v>
      </c>
      <c r="AV191" s="15" t="s">
        <v>177</v>
      </c>
      <c r="AW191" s="15" t="s">
        <v>33</v>
      </c>
      <c r="AX191" s="15" t="s">
        <v>80</v>
      </c>
      <c r="AY191" s="230" t="s">
        <v>171</v>
      </c>
    </row>
    <row r="192" spans="1:65" s="2" customFormat="1" ht="16.5" customHeight="1">
      <c r="A192" s="35"/>
      <c r="B192" s="36"/>
      <c r="C192" s="180" t="s">
        <v>321</v>
      </c>
      <c r="D192" s="180" t="s">
        <v>173</v>
      </c>
      <c r="E192" s="181" t="s">
        <v>462</v>
      </c>
      <c r="F192" s="182" t="s">
        <v>463</v>
      </c>
      <c r="G192" s="183" t="s">
        <v>197</v>
      </c>
      <c r="H192" s="184">
        <v>5.76</v>
      </c>
      <c r="I192" s="185"/>
      <c r="J192" s="186">
        <f>ROUND(I192*H192,2)</f>
        <v>0</v>
      </c>
      <c r="K192" s="182" t="s">
        <v>190</v>
      </c>
      <c r="L192" s="40"/>
      <c r="M192" s="187" t="s">
        <v>19</v>
      </c>
      <c r="N192" s="188" t="s">
        <v>43</v>
      </c>
      <c r="O192" s="65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1" t="s">
        <v>177</v>
      </c>
      <c r="AT192" s="191" t="s">
        <v>173</v>
      </c>
      <c r="AU192" s="191" t="s">
        <v>82</v>
      </c>
      <c r="AY192" s="18" t="s">
        <v>171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80</v>
      </c>
      <c r="BK192" s="192">
        <f>ROUND(I192*H192,2)</f>
        <v>0</v>
      </c>
      <c r="BL192" s="18" t="s">
        <v>177</v>
      </c>
      <c r="BM192" s="191" t="s">
        <v>2554</v>
      </c>
    </row>
    <row r="193" spans="1:65" s="2" customFormat="1" ht="10.199999999999999">
      <c r="A193" s="35"/>
      <c r="B193" s="36"/>
      <c r="C193" s="37"/>
      <c r="D193" s="193" t="s">
        <v>192</v>
      </c>
      <c r="E193" s="37"/>
      <c r="F193" s="194" t="s">
        <v>465</v>
      </c>
      <c r="G193" s="37"/>
      <c r="H193" s="37"/>
      <c r="I193" s="195"/>
      <c r="J193" s="37"/>
      <c r="K193" s="37"/>
      <c r="L193" s="40"/>
      <c r="M193" s="196"/>
      <c r="N193" s="197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192</v>
      </c>
      <c r="AU193" s="18" t="s">
        <v>82</v>
      </c>
    </row>
    <row r="194" spans="1:65" s="12" customFormat="1" ht="22.8" customHeight="1">
      <c r="B194" s="164"/>
      <c r="C194" s="165"/>
      <c r="D194" s="166" t="s">
        <v>71</v>
      </c>
      <c r="E194" s="178" t="s">
        <v>194</v>
      </c>
      <c r="F194" s="178" t="s">
        <v>575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SUM(P195:P216)</f>
        <v>0</v>
      </c>
      <c r="Q194" s="172"/>
      <c r="R194" s="173">
        <f>SUM(R195:R216)</f>
        <v>240.30553979999999</v>
      </c>
      <c r="S194" s="172"/>
      <c r="T194" s="174">
        <f>SUM(T195:T216)</f>
        <v>0</v>
      </c>
      <c r="AR194" s="175" t="s">
        <v>80</v>
      </c>
      <c r="AT194" s="176" t="s">
        <v>71</v>
      </c>
      <c r="AU194" s="176" t="s">
        <v>80</v>
      </c>
      <c r="AY194" s="175" t="s">
        <v>171</v>
      </c>
      <c r="BK194" s="177">
        <f>SUM(BK195:BK216)</f>
        <v>0</v>
      </c>
    </row>
    <row r="195" spans="1:65" s="2" customFormat="1" ht="37.799999999999997" customHeight="1">
      <c r="A195" s="35"/>
      <c r="B195" s="36"/>
      <c r="C195" s="180" t="s">
        <v>328</v>
      </c>
      <c r="D195" s="180" t="s">
        <v>173</v>
      </c>
      <c r="E195" s="181" t="s">
        <v>2555</v>
      </c>
      <c r="F195" s="182" t="s">
        <v>2556</v>
      </c>
      <c r="G195" s="183" t="s">
        <v>197</v>
      </c>
      <c r="H195" s="184">
        <v>34</v>
      </c>
      <c r="I195" s="185"/>
      <c r="J195" s="186">
        <f>ROUND(I195*H195,2)</f>
        <v>0</v>
      </c>
      <c r="K195" s="182" t="s">
        <v>190</v>
      </c>
      <c r="L195" s="40"/>
      <c r="M195" s="187" t="s">
        <v>19</v>
      </c>
      <c r="N195" s="188" t="s">
        <v>43</v>
      </c>
      <c r="O195" s="65"/>
      <c r="P195" s="189">
        <f>O195*H195</f>
        <v>0</v>
      </c>
      <c r="Q195" s="189">
        <v>0.34499999999999997</v>
      </c>
      <c r="R195" s="189">
        <f>Q195*H195</f>
        <v>11.729999999999999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177</v>
      </c>
      <c r="AT195" s="191" t="s">
        <v>173</v>
      </c>
      <c r="AU195" s="191" t="s">
        <v>82</v>
      </c>
      <c r="AY195" s="18" t="s">
        <v>171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80</v>
      </c>
      <c r="BK195" s="192">
        <f>ROUND(I195*H195,2)</f>
        <v>0</v>
      </c>
      <c r="BL195" s="18" t="s">
        <v>177</v>
      </c>
      <c r="BM195" s="191" t="s">
        <v>2557</v>
      </c>
    </row>
    <row r="196" spans="1:65" s="2" customFormat="1" ht="10.199999999999999">
      <c r="A196" s="35"/>
      <c r="B196" s="36"/>
      <c r="C196" s="37"/>
      <c r="D196" s="193" t="s">
        <v>192</v>
      </c>
      <c r="E196" s="37"/>
      <c r="F196" s="194" t="s">
        <v>2558</v>
      </c>
      <c r="G196" s="37"/>
      <c r="H196" s="37"/>
      <c r="I196" s="195"/>
      <c r="J196" s="37"/>
      <c r="K196" s="37"/>
      <c r="L196" s="40"/>
      <c r="M196" s="196"/>
      <c r="N196" s="19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192</v>
      </c>
      <c r="AU196" s="18" t="s">
        <v>82</v>
      </c>
    </row>
    <row r="197" spans="1:65" s="2" customFormat="1" ht="19.2">
      <c r="A197" s="35"/>
      <c r="B197" s="36"/>
      <c r="C197" s="37"/>
      <c r="D197" s="200" t="s">
        <v>233</v>
      </c>
      <c r="E197" s="37"/>
      <c r="F197" s="231" t="s">
        <v>2559</v>
      </c>
      <c r="G197" s="37"/>
      <c r="H197" s="37"/>
      <c r="I197" s="195"/>
      <c r="J197" s="37"/>
      <c r="K197" s="37"/>
      <c r="L197" s="40"/>
      <c r="M197" s="196"/>
      <c r="N197" s="19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233</v>
      </c>
      <c r="AU197" s="18" t="s">
        <v>82</v>
      </c>
    </row>
    <row r="198" spans="1:65" s="14" customFormat="1" ht="10.199999999999999">
      <c r="B198" s="209"/>
      <c r="C198" s="210"/>
      <c r="D198" s="200" t="s">
        <v>205</v>
      </c>
      <c r="E198" s="211" t="s">
        <v>19</v>
      </c>
      <c r="F198" s="212" t="s">
        <v>2560</v>
      </c>
      <c r="G198" s="210"/>
      <c r="H198" s="213">
        <v>34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205</v>
      </c>
      <c r="AU198" s="219" t="s">
        <v>82</v>
      </c>
      <c r="AV198" s="14" t="s">
        <v>82</v>
      </c>
      <c r="AW198" s="14" t="s">
        <v>33</v>
      </c>
      <c r="AX198" s="14" t="s">
        <v>72</v>
      </c>
      <c r="AY198" s="219" t="s">
        <v>171</v>
      </c>
    </row>
    <row r="199" spans="1:65" s="15" customFormat="1" ht="10.199999999999999">
      <c r="B199" s="220"/>
      <c r="C199" s="221"/>
      <c r="D199" s="200" t="s">
        <v>205</v>
      </c>
      <c r="E199" s="222" t="s">
        <v>19</v>
      </c>
      <c r="F199" s="223" t="s">
        <v>208</v>
      </c>
      <c r="G199" s="221"/>
      <c r="H199" s="224">
        <v>34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205</v>
      </c>
      <c r="AU199" s="230" t="s">
        <v>82</v>
      </c>
      <c r="AV199" s="15" t="s">
        <v>177</v>
      </c>
      <c r="AW199" s="15" t="s">
        <v>33</v>
      </c>
      <c r="AX199" s="15" t="s">
        <v>80</v>
      </c>
      <c r="AY199" s="230" t="s">
        <v>171</v>
      </c>
    </row>
    <row r="200" spans="1:65" s="2" customFormat="1" ht="33" customHeight="1">
      <c r="A200" s="35"/>
      <c r="B200" s="36"/>
      <c r="C200" s="180" t="s">
        <v>333</v>
      </c>
      <c r="D200" s="180" t="s">
        <v>173</v>
      </c>
      <c r="E200" s="181" t="s">
        <v>2561</v>
      </c>
      <c r="F200" s="182" t="s">
        <v>2562</v>
      </c>
      <c r="G200" s="183" t="s">
        <v>197</v>
      </c>
      <c r="H200" s="184">
        <v>198.125</v>
      </c>
      <c r="I200" s="185"/>
      <c r="J200" s="186">
        <f>ROUND(I200*H200,2)</f>
        <v>0</v>
      </c>
      <c r="K200" s="182" t="s">
        <v>190</v>
      </c>
      <c r="L200" s="40"/>
      <c r="M200" s="187" t="s">
        <v>19</v>
      </c>
      <c r="N200" s="188" t="s">
        <v>43</v>
      </c>
      <c r="O200" s="65"/>
      <c r="P200" s="189">
        <f>O200*H200</f>
        <v>0</v>
      </c>
      <c r="Q200" s="189">
        <v>0.46</v>
      </c>
      <c r="R200" s="189">
        <f>Q200*H200</f>
        <v>91.137500000000003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177</v>
      </c>
      <c r="AT200" s="191" t="s">
        <v>173</v>
      </c>
      <c r="AU200" s="191" t="s">
        <v>82</v>
      </c>
      <c r="AY200" s="18" t="s">
        <v>171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80</v>
      </c>
      <c r="BK200" s="192">
        <f>ROUND(I200*H200,2)</f>
        <v>0</v>
      </c>
      <c r="BL200" s="18" t="s">
        <v>177</v>
      </c>
      <c r="BM200" s="191" t="s">
        <v>2563</v>
      </c>
    </row>
    <row r="201" spans="1:65" s="2" customFormat="1" ht="10.199999999999999">
      <c r="A201" s="35"/>
      <c r="B201" s="36"/>
      <c r="C201" s="37"/>
      <c r="D201" s="193" t="s">
        <v>192</v>
      </c>
      <c r="E201" s="37"/>
      <c r="F201" s="194" t="s">
        <v>2564</v>
      </c>
      <c r="G201" s="37"/>
      <c r="H201" s="37"/>
      <c r="I201" s="195"/>
      <c r="J201" s="37"/>
      <c r="K201" s="37"/>
      <c r="L201" s="40"/>
      <c r="M201" s="196"/>
      <c r="N201" s="197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192</v>
      </c>
      <c r="AU201" s="18" t="s">
        <v>82</v>
      </c>
    </row>
    <row r="202" spans="1:65" s="13" customFormat="1" ht="10.199999999999999">
      <c r="B202" s="198"/>
      <c r="C202" s="199"/>
      <c r="D202" s="200" t="s">
        <v>205</v>
      </c>
      <c r="E202" s="201" t="s">
        <v>19</v>
      </c>
      <c r="F202" s="202" t="s">
        <v>2565</v>
      </c>
      <c r="G202" s="199"/>
      <c r="H202" s="201" t="s">
        <v>19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205</v>
      </c>
      <c r="AU202" s="208" t="s">
        <v>82</v>
      </c>
      <c r="AV202" s="13" t="s">
        <v>80</v>
      </c>
      <c r="AW202" s="13" t="s">
        <v>33</v>
      </c>
      <c r="AX202" s="13" t="s">
        <v>72</v>
      </c>
      <c r="AY202" s="208" t="s">
        <v>171</v>
      </c>
    </row>
    <row r="203" spans="1:65" s="14" customFormat="1" ht="10.199999999999999">
      <c r="B203" s="209"/>
      <c r="C203" s="210"/>
      <c r="D203" s="200" t="s">
        <v>205</v>
      </c>
      <c r="E203" s="211" t="s">
        <v>19</v>
      </c>
      <c r="F203" s="212" t="s">
        <v>2566</v>
      </c>
      <c r="G203" s="210"/>
      <c r="H203" s="213">
        <v>198.125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205</v>
      </c>
      <c r="AU203" s="219" t="s">
        <v>82</v>
      </c>
      <c r="AV203" s="14" t="s">
        <v>82</v>
      </c>
      <c r="AW203" s="14" t="s">
        <v>33</v>
      </c>
      <c r="AX203" s="14" t="s">
        <v>72</v>
      </c>
      <c r="AY203" s="219" t="s">
        <v>171</v>
      </c>
    </row>
    <row r="204" spans="1:65" s="15" customFormat="1" ht="10.199999999999999">
      <c r="B204" s="220"/>
      <c r="C204" s="221"/>
      <c r="D204" s="200" t="s">
        <v>205</v>
      </c>
      <c r="E204" s="222" t="s">
        <v>19</v>
      </c>
      <c r="F204" s="223" t="s">
        <v>208</v>
      </c>
      <c r="G204" s="221"/>
      <c r="H204" s="224">
        <v>198.125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205</v>
      </c>
      <c r="AU204" s="230" t="s">
        <v>82</v>
      </c>
      <c r="AV204" s="15" t="s">
        <v>177</v>
      </c>
      <c r="AW204" s="15" t="s">
        <v>33</v>
      </c>
      <c r="AX204" s="15" t="s">
        <v>80</v>
      </c>
      <c r="AY204" s="230" t="s">
        <v>171</v>
      </c>
    </row>
    <row r="205" spans="1:65" s="2" customFormat="1" ht="33" customHeight="1">
      <c r="A205" s="35"/>
      <c r="B205" s="36"/>
      <c r="C205" s="180" t="s">
        <v>340</v>
      </c>
      <c r="D205" s="180" t="s">
        <v>173</v>
      </c>
      <c r="E205" s="181" t="s">
        <v>2561</v>
      </c>
      <c r="F205" s="182" t="s">
        <v>2562</v>
      </c>
      <c r="G205" s="183" t="s">
        <v>197</v>
      </c>
      <c r="H205" s="184">
        <v>188.69</v>
      </c>
      <c r="I205" s="185"/>
      <c r="J205" s="186">
        <f>ROUND(I205*H205,2)</f>
        <v>0</v>
      </c>
      <c r="K205" s="182" t="s">
        <v>190</v>
      </c>
      <c r="L205" s="40"/>
      <c r="M205" s="187" t="s">
        <v>19</v>
      </c>
      <c r="N205" s="188" t="s">
        <v>43</v>
      </c>
      <c r="O205" s="65"/>
      <c r="P205" s="189">
        <f>O205*H205</f>
        <v>0</v>
      </c>
      <c r="Q205" s="189">
        <v>0.46</v>
      </c>
      <c r="R205" s="189">
        <f>Q205*H205</f>
        <v>86.797399999999996</v>
      </c>
      <c r="S205" s="189">
        <v>0</v>
      </c>
      <c r="T205" s="19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1" t="s">
        <v>177</v>
      </c>
      <c r="AT205" s="191" t="s">
        <v>173</v>
      </c>
      <c r="AU205" s="191" t="s">
        <v>82</v>
      </c>
      <c r="AY205" s="18" t="s">
        <v>171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80</v>
      </c>
      <c r="BK205" s="192">
        <f>ROUND(I205*H205,2)</f>
        <v>0</v>
      </c>
      <c r="BL205" s="18" t="s">
        <v>177</v>
      </c>
      <c r="BM205" s="191" t="s">
        <v>2567</v>
      </c>
    </row>
    <row r="206" spans="1:65" s="2" customFormat="1" ht="10.199999999999999">
      <c r="A206" s="35"/>
      <c r="B206" s="36"/>
      <c r="C206" s="37"/>
      <c r="D206" s="193" t="s">
        <v>192</v>
      </c>
      <c r="E206" s="37"/>
      <c r="F206" s="194" t="s">
        <v>2564</v>
      </c>
      <c r="G206" s="37"/>
      <c r="H206" s="37"/>
      <c r="I206" s="195"/>
      <c r="J206" s="37"/>
      <c r="K206" s="37"/>
      <c r="L206" s="40"/>
      <c r="M206" s="196"/>
      <c r="N206" s="197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192</v>
      </c>
      <c r="AU206" s="18" t="s">
        <v>82</v>
      </c>
    </row>
    <row r="207" spans="1:65" s="13" customFormat="1" ht="10.199999999999999">
      <c r="B207" s="198"/>
      <c r="C207" s="199"/>
      <c r="D207" s="200" t="s">
        <v>205</v>
      </c>
      <c r="E207" s="201" t="s">
        <v>19</v>
      </c>
      <c r="F207" s="202" t="s">
        <v>2568</v>
      </c>
      <c r="G207" s="199"/>
      <c r="H207" s="201" t="s">
        <v>19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205</v>
      </c>
      <c r="AU207" s="208" t="s">
        <v>82</v>
      </c>
      <c r="AV207" s="13" t="s">
        <v>80</v>
      </c>
      <c r="AW207" s="13" t="s">
        <v>33</v>
      </c>
      <c r="AX207" s="13" t="s">
        <v>72</v>
      </c>
      <c r="AY207" s="208" t="s">
        <v>171</v>
      </c>
    </row>
    <row r="208" spans="1:65" s="14" customFormat="1" ht="10.199999999999999">
      <c r="B208" s="209"/>
      <c r="C208" s="210"/>
      <c r="D208" s="200" t="s">
        <v>205</v>
      </c>
      <c r="E208" s="211" t="s">
        <v>19</v>
      </c>
      <c r="F208" s="212" t="s">
        <v>2569</v>
      </c>
      <c r="G208" s="210"/>
      <c r="H208" s="213">
        <v>188.69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205</v>
      </c>
      <c r="AU208" s="219" t="s">
        <v>82</v>
      </c>
      <c r="AV208" s="14" t="s">
        <v>82</v>
      </c>
      <c r="AW208" s="14" t="s">
        <v>33</v>
      </c>
      <c r="AX208" s="14" t="s">
        <v>72</v>
      </c>
      <c r="AY208" s="219" t="s">
        <v>171</v>
      </c>
    </row>
    <row r="209" spans="1:65" s="15" customFormat="1" ht="10.199999999999999">
      <c r="B209" s="220"/>
      <c r="C209" s="221"/>
      <c r="D209" s="200" t="s">
        <v>205</v>
      </c>
      <c r="E209" s="222" t="s">
        <v>19</v>
      </c>
      <c r="F209" s="223" t="s">
        <v>208</v>
      </c>
      <c r="G209" s="221"/>
      <c r="H209" s="224">
        <v>188.69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205</v>
      </c>
      <c r="AU209" s="230" t="s">
        <v>82</v>
      </c>
      <c r="AV209" s="15" t="s">
        <v>177</v>
      </c>
      <c r="AW209" s="15" t="s">
        <v>33</v>
      </c>
      <c r="AX209" s="15" t="s">
        <v>80</v>
      </c>
      <c r="AY209" s="230" t="s">
        <v>171</v>
      </c>
    </row>
    <row r="210" spans="1:65" s="2" customFormat="1" ht="37.799999999999997" customHeight="1">
      <c r="A210" s="35"/>
      <c r="B210" s="36"/>
      <c r="C210" s="180" t="s">
        <v>348</v>
      </c>
      <c r="D210" s="180" t="s">
        <v>173</v>
      </c>
      <c r="E210" s="181" t="s">
        <v>603</v>
      </c>
      <c r="F210" s="182" t="s">
        <v>604</v>
      </c>
      <c r="G210" s="183" t="s">
        <v>197</v>
      </c>
      <c r="H210" s="184">
        <v>188.69</v>
      </c>
      <c r="I210" s="185"/>
      <c r="J210" s="186">
        <f>ROUND(I210*H210,2)</f>
        <v>0</v>
      </c>
      <c r="K210" s="182" t="s">
        <v>190</v>
      </c>
      <c r="L210" s="40"/>
      <c r="M210" s="187" t="s">
        <v>19</v>
      </c>
      <c r="N210" s="188" t="s">
        <v>43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177</v>
      </c>
      <c r="AT210" s="191" t="s">
        <v>173</v>
      </c>
      <c r="AU210" s="191" t="s">
        <v>82</v>
      </c>
      <c r="AY210" s="18" t="s">
        <v>171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80</v>
      </c>
      <c r="BK210" s="192">
        <f>ROUND(I210*H210,2)</f>
        <v>0</v>
      </c>
      <c r="BL210" s="18" t="s">
        <v>177</v>
      </c>
      <c r="BM210" s="191" t="s">
        <v>2570</v>
      </c>
    </row>
    <row r="211" spans="1:65" s="2" customFormat="1" ht="10.199999999999999">
      <c r="A211" s="35"/>
      <c r="B211" s="36"/>
      <c r="C211" s="37"/>
      <c r="D211" s="193" t="s">
        <v>192</v>
      </c>
      <c r="E211" s="37"/>
      <c r="F211" s="194" t="s">
        <v>606</v>
      </c>
      <c r="G211" s="37"/>
      <c r="H211" s="37"/>
      <c r="I211" s="195"/>
      <c r="J211" s="37"/>
      <c r="K211" s="37"/>
      <c r="L211" s="40"/>
      <c r="M211" s="196"/>
      <c r="N211" s="197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192</v>
      </c>
      <c r="AU211" s="18" t="s">
        <v>82</v>
      </c>
    </row>
    <row r="212" spans="1:65" s="2" customFormat="1" ht="78" customHeight="1">
      <c r="A212" s="35"/>
      <c r="B212" s="36"/>
      <c r="C212" s="180" t="s">
        <v>353</v>
      </c>
      <c r="D212" s="180" t="s">
        <v>173</v>
      </c>
      <c r="E212" s="181" t="s">
        <v>2571</v>
      </c>
      <c r="F212" s="182" t="s">
        <v>2572</v>
      </c>
      <c r="G212" s="183" t="s">
        <v>197</v>
      </c>
      <c r="H212" s="184">
        <v>188.69</v>
      </c>
      <c r="I212" s="185"/>
      <c r="J212" s="186">
        <f>ROUND(I212*H212,2)</f>
        <v>0</v>
      </c>
      <c r="K212" s="182" t="s">
        <v>190</v>
      </c>
      <c r="L212" s="40"/>
      <c r="M212" s="187" t="s">
        <v>19</v>
      </c>
      <c r="N212" s="188" t="s">
        <v>43</v>
      </c>
      <c r="O212" s="65"/>
      <c r="P212" s="189">
        <f>O212*H212</f>
        <v>0</v>
      </c>
      <c r="Q212" s="189">
        <v>9.0620000000000006E-2</v>
      </c>
      <c r="R212" s="189">
        <f>Q212*H212</f>
        <v>17.0990878</v>
      </c>
      <c r="S212" s="189">
        <v>0</v>
      </c>
      <c r="T212" s="19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1" t="s">
        <v>177</v>
      </c>
      <c r="AT212" s="191" t="s">
        <v>173</v>
      </c>
      <c r="AU212" s="191" t="s">
        <v>82</v>
      </c>
      <c r="AY212" s="18" t="s">
        <v>171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80</v>
      </c>
      <c r="BK212" s="192">
        <f>ROUND(I212*H212,2)</f>
        <v>0</v>
      </c>
      <c r="BL212" s="18" t="s">
        <v>177</v>
      </c>
      <c r="BM212" s="191" t="s">
        <v>2573</v>
      </c>
    </row>
    <row r="213" spans="1:65" s="2" customFormat="1" ht="10.199999999999999">
      <c r="A213" s="35"/>
      <c r="B213" s="36"/>
      <c r="C213" s="37"/>
      <c r="D213" s="193" t="s">
        <v>192</v>
      </c>
      <c r="E213" s="37"/>
      <c r="F213" s="194" t="s">
        <v>2574</v>
      </c>
      <c r="G213" s="37"/>
      <c r="H213" s="37"/>
      <c r="I213" s="195"/>
      <c r="J213" s="37"/>
      <c r="K213" s="37"/>
      <c r="L213" s="40"/>
      <c r="M213" s="196"/>
      <c r="N213" s="197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192</v>
      </c>
      <c r="AU213" s="18" t="s">
        <v>82</v>
      </c>
    </row>
    <row r="214" spans="1:65" s="2" customFormat="1" ht="24.15" customHeight="1">
      <c r="A214" s="35"/>
      <c r="B214" s="36"/>
      <c r="C214" s="232" t="s">
        <v>358</v>
      </c>
      <c r="D214" s="232" t="s">
        <v>315</v>
      </c>
      <c r="E214" s="233" t="s">
        <v>2575</v>
      </c>
      <c r="F214" s="234" t="s">
        <v>2576</v>
      </c>
      <c r="G214" s="235" t="s">
        <v>197</v>
      </c>
      <c r="H214" s="236">
        <v>190.577</v>
      </c>
      <c r="I214" s="237"/>
      <c r="J214" s="238">
        <f>ROUND(I214*H214,2)</f>
        <v>0</v>
      </c>
      <c r="K214" s="234" t="s">
        <v>190</v>
      </c>
      <c r="L214" s="239"/>
      <c r="M214" s="240" t="s">
        <v>19</v>
      </c>
      <c r="N214" s="241" t="s">
        <v>43</v>
      </c>
      <c r="O214" s="65"/>
      <c r="P214" s="189">
        <f>O214*H214</f>
        <v>0</v>
      </c>
      <c r="Q214" s="189">
        <v>0.17599999999999999</v>
      </c>
      <c r="R214" s="189">
        <f>Q214*H214</f>
        <v>33.541551999999996</v>
      </c>
      <c r="S214" s="189">
        <v>0</v>
      </c>
      <c r="T214" s="19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1" t="s">
        <v>214</v>
      </c>
      <c r="AT214" s="191" t="s">
        <v>315</v>
      </c>
      <c r="AU214" s="191" t="s">
        <v>82</v>
      </c>
      <c r="AY214" s="18" t="s">
        <v>171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80</v>
      </c>
      <c r="BK214" s="192">
        <f>ROUND(I214*H214,2)</f>
        <v>0</v>
      </c>
      <c r="BL214" s="18" t="s">
        <v>177</v>
      </c>
      <c r="BM214" s="191" t="s">
        <v>2577</v>
      </c>
    </row>
    <row r="215" spans="1:65" s="14" customFormat="1" ht="10.199999999999999">
      <c r="B215" s="209"/>
      <c r="C215" s="210"/>
      <c r="D215" s="200" t="s">
        <v>205</v>
      </c>
      <c r="E215" s="211" t="s">
        <v>19</v>
      </c>
      <c r="F215" s="212" t="s">
        <v>2578</v>
      </c>
      <c r="G215" s="210"/>
      <c r="H215" s="213">
        <v>190.577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205</v>
      </c>
      <c r="AU215" s="219" t="s">
        <v>82</v>
      </c>
      <c r="AV215" s="14" t="s">
        <v>82</v>
      </c>
      <c r="AW215" s="14" t="s">
        <v>33</v>
      </c>
      <c r="AX215" s="14" t="s">
        <v>72</v>
      </c>
      <c r="AY215" s="219" t="s">
        <v>171</v>
      </c>
    </row>
    <row r="216" spans="1:65" s="15" customFormat="1" ht="10.199999999999999">
      <c r="B216" s="220"/>
      <c r="C216" s="221"/>
      <c r="D216" s="200" t="s">
        <v>205</v>
      </c>
      <c r="E216" s="222" t="s">
        <v>19</v>
      </c>
      <c r="F216" s="223" t="s">
        <v>208</v>
      </c>
      <c r="G216" s="221"/>
      <c r="H216" s="224">
        <v>190.577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205</v>
      </c>
      <c r="AU216" s="230" t="s">
        <v>82</v>
      </c>
      <c r="AV216" s="15" t="s">
        <v>177</v>
      </c>
      <c r="AW216" s="15" t="s">
        <v>33</v>
      </c>
      <c r="AX216" s="15" t="s">
        <v>80</v>
      </c>
      <c r="AY216" s="230" t="s">
        <v>171</v>
      </c>
    </row>
    <row r="217" spans="1:65" s="12" customFormat="1" ht="22.8" customHeight="1">
      <c r="B217" s="164"/>
      <c r="C217" s="165"/>
      <c r="D217" s="166" t="s">
        <v>71</v>
      </c>
      <c r="E217" s="178" t="s">
        <v>200</v>
      </c>
      <c r="F217" s="178" t="s">
        <v>630</v>
      </c>
      <c r="G217" s="165"/>
      <c r="H217" s="165"/>
      <c r="I217" s="168"/>
      <c r="J217" s="179">
        <f>BK217</f>
        <v>0</v>
      </c>
      <c r="K217" s="165"/>
      <c r="L217" s="170"/>
      <c r="M217" s="171"/>
      <c r="N217" s="172"/>
      <c r="O217" s="172"/>
      <c r="P217" s="173">
        <f>SUM(P218:P226)</f>
        <v>0</v>
      </c>
      <c r="Q217" s="172"/>
      <c r="R217" s="173">
        <f>SUM(R218:R226)</f>
        <v>2.8922127999999998</v>
      </c>
      <c r="S217" s="172"/>
      <c r="T217" s="174">
        <f>SUM(T218:T226)</f>
        <v>0</v>
      </c>
      <c r="AR217" s="175" t="s">
        <v>80</v>
      </c>
      <c r="AT217" s="176" t="s">
        <v>71</v>
      </c>
      <c r="AU217" s="176" t="s">
        <v>80</v>
      </c>
      <c r="AY217" s="175" t="s">
        <v>171</v>
      </c>
      <c r="BK217" s="177">
        <f>SUM(BK218:BK226)</f>
        <v>0</v>
      </c>
    </row>
    <row r="218" spans="1:65" s="2" customFormat="1" ht="21.75" customHeight="1">
      <c r="A218" s="35"/>
      <c r="B218" s="36"/>
      <c r="C218" s="180" t="s">
        <v>362</v>
      </c>
      <c r="D218" s="180" t="s">
        <v>173</v>
      </c>
      <c r="E218" s="181" t="s">
        <v>2579</v>
      </c>
      <c r="F218" s="182" t="s">
        <v>2580</v>
      </c>
      <c r="G218" s="183" t="s">
        <v>197</v>
      </c>
      <c r="H218" s="184">
        <v>3.3279999999999998</v>
      </c>
      <c r="I218" s="185"/>
      <c r="J218" s="186">
        <f>ROUND(I218*H218,2)</f>
        <v>0</v>
      </c>
      <c r="K218" s="182" t="s">
        <v>190</v>
      </c>
      <c r="L218" s="40"/>
      <c r="M218" s="187" t="s">
        <v>19</v>
      </c>
      <c r="N218" s="188" t="s">
        <v>43</v>
      </c>
      <c r="O218" s="65"/>
      <c r="P218" s="189">
        <f>O218*H218</f>
        <v>0</v>
      </c>
      <c r="Q218" s="189">
        <v>1.1939999999999999E-2</v>
      </c>
      <c r="R218" s="189">
        <f>Q218*H218</f>
        <v>3.9736319999999999E-2</v>
      </c>
      <c r="S218" s="189">
        <v>0</v>
      </c>
      <c r="T218" s="19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1" t="s">
        <v>177</v>
      </c>
      <c r="AT218" s="191" t="s">
        <v>173</v>
      </c>
      <c r="AU218" s="191" t="s">
        <v>82</v>
      </c>
      <c r="AY218" s="18" t="s">
        <v>171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80</v>
      </c>
      <c r="BK218" s="192">
        <f>ROUND(I218*H218,2)</f>
        <v>0</v>
      </c>
      <c r="BL218" s="18" t="s">
        <v>177</v>
      </c>
      <c r="BM218" s="191" t="s">
        <v>2581</v>
      </c>
    </row>
    <row r="219" spans="1:65" s="2" customFormat="1" ht="10.199999999999999">
      <c r="A219" s="35"/>
      <c r="B219" s="36"/>
      <c r="C219" s="37"/>
      <c r="D219" s="193" t="s">
        <v>192</v>
      </c>
      <c r="E219" s="37"/>
      <c r="F219" s="194" t="s">
        <v>2582</v>
      </c>
      <c r="G219" s="37"/>
      <c r="H219" s="37"/>
      <c r="I219" s="195"/>
      <c r="J219" s="37"/>
      <c r="K219" s="37"/>
      <c r="L219" s="40"/>
      <c r="M219" s="196"/>
      <c r="N219" s="197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192</v>
      </c>
      <c r="AU219" s="18" t="s">
        <v>82</v>
      </c>
    </row>
    <row r="220" spans="1:65" s="14" customFormat="1" ht="10.199999999999999">
      <c r="B220" s="209"/>
      <c r="C220" s="210"/>
      <c r="D220" s="200" t="s">
        <v>205</v>
      </c>
      <c r="E220" s="211" t="s">
        <v>19</v>
      </c>
      <c r="F220" s="212" t="s">
        <v>2583</v>
      </c>
      <c r="G220" s="210"/>
      <c r="H220" s="213">
        <v>3.3279999999999998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205</v>
      </c>
      <c r="AU220" s="219" t="s">
        <v>82</v>
      </c>
      <c r="AV220" s="14" t="s">
        <v>82</v>
      </c>
      <c r="AW220" s="14" t="s">
        <v>33</v>
      </c>
      <c r="AX220" s="14" t="s">
        <v>72</v>
      </c>
      <c r="AY220" s="219" t="s">
        <v>171</v>
      </c>
    </row>
    <row r="221" spans="1:65" s="15" customFormat="1" ht="10.199999999999999">
      <c r="B221" s="220"/>
      <c r="C221" s="221"/>
      <c r="D221" s="200" t="s">
        <v>205</v>
      </c>
      <c r="E221" s="222" t="s">
        <v>19</v>
      </c>
      <c r="F221" s="223" t="s">
        <v>208</v>
      </c>
      <c r="G221" s="221"/>
      <c r="H221" s="224">
        <v>3.3279999999999998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205</v>
      </c>
      <c r="AU221" s="230" t="s">
        <v>82</v>
      </c>
      <c r="AV221" s="15" t="s">
        <v>177</v>
      </c>
      <c r="AW221" s="15" t="s">
        <v>33</v>
      </c>
      <c r="AX221" s="15" t="s">
        <v>80</v>
      </c>
      <c r="AY221" s="230" t="s">
        <v>171</v>
      </c>
    </row>
    <row r="222" spans="1:65" s="2" customFormat="1" ht="66.75" customHeight="1">
      <c r="A222" s="35"/>
      <c r="B222" s="36"/>
      <c r="C222" s="180" t="s">
        <v>367</v>
      </c>
      <c r="D222" s="180" t="s">
        <v>173</v>
      </c>
      <c r="E222" s="181" t="s">
        <v>2584</v>
      </c>
      <c r="F222" s="182" t="s">
        <v>2585</v>
      </c>
      <c r="G222" s="183" t="s">
        <v>246</v>
      </c>
      <c r="H222" s="184">
        <v>1.099</v>
      </c>
      <c r="I222" s="185"/>
      <c r="J222" s="186">
        <f>ROUND(I222*H222,2)</f>
        <v>0</v>
      </c>
      <c r="K222" s="182" t="s">
        <v>190</v>
      </c>
      <c r="L222" s="40"/>
      <c r="M222" s="187" t="s">
        <v>19</v>
      </c>
      <c r="N222" s="188" t="s">
        <v>43</v>
      </c>
      <c r="O222" s="65"/>
      <c r="P222" s="189">
        <f>O222*H222</f>
        <v>0</v>
      </c>
      <c r="Q222" s="189">
        <v>2.59552</v>
      </c>
      <c r="R222" s="189">
        <f>Q222*H222</f>
        <v>2.85247648</v>
      </c>
      <c r="S222" s="189">
        <v>0</v>
      </c>
      <c r="T222" s="19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1" t="s">
        <v>177</v>
      </c>
      <c r="AT222" s="191" t="s">
        <v>173</v>
      </c>
      <c r="AU222" s="191" t="s">
        <v>82</v>
      </c>
      <c r="AY222" s="18" t="s">
        <v>171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80</v>
      </c>
      <c r="BK222" s="192">
        <f>ROUND(I222*H222,2)</f>
        <v>0</v>
      </c>
      <c r="BL222" s="18" t="s">
        <v>177</v>
      </c>
      <c r="BM222" s="191" t="s">
        <v>2586</v>
      </c>
    </row>
    <row r="223" spans="1:65" s="2" customFormat="1" ht="10.199999999999999">
      <c r="A223" s="35"/>
      <c r="B223" s="36"/>
      <c r="C223" s="37"/>
      <c r="D223" s="193" t="s">
        <v>192</v>
      </c>
      <c r="E223" s="37"/>
      <c r="F223" s="194" t="s">
        <v>2587</v>
      </c>
      <c r="G223" s="37"/>
      <c r="H223" s="37"/>
      <c r="I223" s="195"/>
      <c r="J223" s="37"/>
      <c r="K223" s="37"/>
      <c r="L223" s="40"/>
      <c r="M223" s="196"/>
      <c r="N223" s="197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192</v>
      </c>
      <c r="AU223" s="18" t="s">
        <v>82</v>
      </c>
    </row>
    <row r="224" spans="1:65" s="13" customFormat="1" ht="10.199999999999999">
      <c r="B224" s="198"/>
      <c r="C224" s="199"/>
      <c r="D224" s="200" t="s">
        <v>205</v>
      </c>
      <c r="E224" s="201" t="s">
        <v>19</v>
      </c>
      <c r="F224" s="202" t="s">
        <v>2588</v>
      </c>
      <c r="G224" s="199"/>
      <c r="H224" s="201" t="s">
        <v>19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205</v>
      </c>
      <c r="AU224" s="208" t="s">
        <v>82</v>
      </c>
      <c r="AV224" s="13" t="s">
        <v>80</v>
      </c>
      <c r="AW224" s="13" t="s">
        <v>33</v>
      </c>
      <c r="AX224" s="13" t="s">
        <v>72</v>
      </c>
      <c r="AY224" s="208" t="s">
        <v>171</v>
      </c>
    </row>
    <row r="225" spans="1:65" s="14" customFormat="1" ht="10.199999999999999">
      <c r="B225" s="209"/>
      <c r="C225" s="210"/>
      <c r="D225" s="200" t="s">
        <v>205</v>
      </c>
      <c r="E225" s="211" t="s">
        <v>19</v>
      </c>
      <c r="F225" s="212" t="s">
        <v>2589</v>
      </c>
      <c r="G225" s="210"/>
      <c r="H225" s="213">
        <v>1.099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205</v>
      </c>
      <c r="AU225" s="219" t="s">
        <v>82</v>
      </c>
      <c r="AV225" s="14" t="s">
        <v>82</v>
      </c>
      <c r="AW225" s="14" t="s">
        <v>33</v>
      </c>
      <c r="AX225" s="14" t="s">
        <v>72</v>
      </c>
      <c r="AY225" s="219" t="s">
        <v>171</v>
      </c>
    </row>
    <row r="226" spans="1:65" s="15" customFormat="1" ht="10.199999999999999">
      <c r="B226" s="220"/>
      <c r="C226" s="221"/>
      <c r="D226" s="200" t="s">
        <v>205</v>
      </c>
      <c r="E226" s="222" t="s">
        <v>19</v>
      </c>
      <c r="F226" s="223" t="s">
        <v>208</v>
      </c>
      <c r="G226" s="221"/>
      <c r="H226" s="224">
        <v>1.099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205</v>
      </c>
      <c r="AU226" s="230" t="s">
        <v>82</v>
      </c>
      <c r="AV226" s="15" t="s">
        <v>177</v>
      </c>
      <c r="AW226" s="15" t="s">
        <v>33</v>
      </c>
      <c r="AX226" s="15" t="s">
        <v>80</v>
      </c>
      <c r="AY226" s="230" t="s">
        <v>171</v>
      </c>
    </row>
    <row r="227" spans="1:65" s="12" customFormat="1" ht="22.8" customHeight="1">
      <c r="B227" s="164"/>
      <c r="C227" s="165"/>
      <c r="D227" s="166" t="s">
        <v>71</v>
      </c>
      <c r="E227" s="178" t="s">
        <v>214</v>
      </c>
      <c r="F227" s="178" t="s">
        <v>2590</v>
      </c>
      <c r="G227" s="165"/>
      <c r="H227" s="165"/>
      <c r="I227" s="168"/>
      <c r="J227" s="179">
        <f>BK227</f>
        <v>0</v>
      </c>
      <c r="K227" s="165"/>
      <c r="L227" s="170"/>
      <c r="M227" s="171"/>
      <c r="N227" s="172"/>
      <c r="O227" s="172"/>
      <c r="P227" s="173">
        <f>SUM(P228:P233)</f>
        <v>0</v>
      </c>
      <c r="Q227" s="172"/>
      <c r="R227" s="173">
        <f>SUM(R228:R233)</f>
        <v>1.3312700000000002</v>
      </c>
      <c r="S227" s="172"/>
      <c r="T227" s="174">
        <f>SUM(T228:T233)</f>
        <v>0</v>
      </c>
      <c r="AR227" s="175" t="s">
        <v>80</v>
      </c>
      <c r="AT227" s="176" t="s">
        <v>71</v>
      </c>
      <c r="AU227" s="176" t="s">
        <v>80</v>
      </c>
      <c r="AY227" s="175" t="s">
        <v>171</v>
      </c>
      <c r="BK227" s="177">
        <f>SUM(BK228:BK233)</f>
        <v>0</v>
      </c>
    </row>
    <row r="228" spans="1:65" s="2" customFormat="1" ht="24.15" customHeight="1">
      <c r="A228" s="35"/>
      <c r="B228" s="36"/>
      <c r="C228" s="180" t="s">
        <v>373</v>
      </c>
      <c r="D228" s="180" t="s">
        <v>173</v>
      </c>
      <c r="E228" s="181" t="s">
        <v>2591</v>
      </c>
      <c r="F228" s="182" t="s">
        <v>2592</v>
      </c>
      <c r="G228" s="183" t="s">
        <v>189</v>
      </c>
      <c r="H228" s="184">
        <v>1</v>
      </c>
      <c r="I228" s="185"/>
      <c r="J228" s="186">
        <f>ROUND(I228*H228,2)</f>
        <v>0</v>
      </c>
      <c r="K228" s="182" t="s">
        <v>190</v>
      </c>
      <c r="L228" s="40"/>
      <c r="M228" s="187" t="s">
        <v>19</v>
      </c>
      <c r="N228" s="188" t="s">
        <v>43</v>
      </c>
      <c r="O228" s="65"/>
      <c r="P228" s="189">
        <f>O228*H228</f>
        <v>0</v>
      </c>
      <c r="Q228" s="189">
        <v>3.9269999999999999E-2</v>
      </c>
      <c r="R228" s="189">
        <f>Q228*H228</f>
        <v>3.9269999999999999E-2</v>
      </c>
      <c r="S228" s="189">
        <v>0</v>
      </c>
      <c r="T228" s="19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1" t="s">
        <v>177</v>
      </c>
      <c r="AT228" s="191" t="s">
        <v>173</v>
      </c>
      <c r="AU228" s="191" t="s">
        <v>82</v>
      </c>
      <c r="AY228" s="18" t="s">
        <v>171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8" t="s">
        <v>80</v>
      </c>
      <c r="BK228" s="192">
        <f>ROUND(I228*H228,2)</f>
        <v>0</v>
      </c>
      <c r="BL228" s="18" t="s">
        <v>177</v>
      </c>
      <c r="BM228" s="191" t="s">
        <v>2593</v>
      </c>
    </row>
    <row r="229" spans="1:65" s="2" customFormat="1" ht="10.199999999999999">
      <c r="A229" s="35"/>
      <c r="B229" s="36"/>
      <c r="C229" s="37"/>
      <c r="D229" s="193" t="s">
        <v>192</v>
      </c>
      <c r="E229" s="37"/>
      <c r="F229" s="194" t="s">
        <v>2594</v>
      </c>
      <c r="G229" s="37"/>
      <c r="H229" s="37"/>
      <c r="I229" s="195"/>
      <c r="J229" s="37"/>
      <c r="K229" s="37"/>
      <c r="L229" s="40"/>
      <c r="M229" s="196"/>
      <c r="N229" s="197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192</v>
      </c>
      <c r="AU229" s="18" t="s">
        <v>82</v>
      </c>
    </row>
    <row r="230" spans="1:65" s="2" customFormat="1" ht="24.15" customHeight="1">
      <c r="A230" s="35"/>
      <c r="B230" s="36"/>
      <c r="C230" s="232" t="s">
        <v>379</v>
      </c>
      <c r="D230" s="232" t="s">
        <v>315</v>
      </c>
      <c r="E230" s="233" t="s">
        <v>2595</v>
      </c>
      <c r="F230" s="234" t="s">
        <v>2596</v>
      </c>
      <c r="G230" s="235" t="s">
        <v>189</v>
      </c>
      <c r="H230" s="236">
        <v>1</v>
      </c>
      <c r="I230" s="237"/>
      <c r="J230" s="238">
        <f>ROUND(I230*H230,2)</f>
        <v>0</v>
      </c>
      <c r="K230" s="234" t="s">
        <v>190</v>
      </c>
      <c r="L230" s="239"/>
      <c r="M230" s="240" t="s">
        <v>19</v>
      </c>
      <c r="N230" s="241" t="s">
        <v>43</v>
      </c>
      <c r="O230" s="65"/>
      <c r="P230" s="189">
        <f>O230*H230</f>
        <v>0</v>
      </c>
      <c r="Q230" s="189">
        <v>1.1000000000000001</v>
      </c>
      <c r="R230" s="189">
        <f>Q230*H230</f>
        <v>1.1000000000000001</v>
      </c>
      <c r="S230" s="189">
        <v>0</v>
      </c>
      <c r="T230" s="19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1" t="s">
        <v>214</v>
      </c>
      <c r="AT230" s="191" t="s">
        <v>315</v>
      </c>
      <c r="AU230" s="191" t="s">
        <v>82</v>
      </c>
      <c r="AY230" s="18" t="s">
        <v>171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8" t="s">
        <v>80</v>
      </c>
      <c r="BK230" s="192">
        <f>ROUND(I230*H230,2)</f>
        <v>0</v>
      </c>
      <c r="BL230" s="18" t="s">
        <v>177</v>
      </c>
      <c r="BM230" s="191" t="s">
        <v>2597</v>
      </c>
    </row>
    <row r="231" spans="1:65" s="2" customFormat="1" ht="37.799999999999997" customHeight="1">
      <c r="A231" s="35"/>
      <c r="B231" s="36"/>
      <c r="C231" s="180" t="s">
        <v>384</v>
      </c>
      <c r="D231" s="180" t="s">
        <v>173</v>
      </c>
      <c r="E231" s="181" t="s">
        <v>2598</v>
      </c>
      <c r="F231" s="182" t="s">
        <v>2599</v>
      </c>
      <c r="G231" s="183" t="s">
        <v>189</v>
      </c>
      <c r="H231" s="184">
        <v>1</v>
      </c>
      <c r="I231" s="185"/>
      <c r="J231" s="186">
        <f>ROUND(I231*H231,2)</f>
        <v>0</v>
      </c>
      <c r="K231" s="182" t="s">
        <v>190</v>
      </c>
      <c r="L231" s="40"/>
      <c r="M231" s="187" t="s">
        <v>19</v>
      </c>
      <c r="N231" s="188" t="s">
        <v>43</v>
      </c>
      <c r="O231" s="65"/>
      <c r="P231" s="189">
        <f>O231*H231</f>
        <v>0</v>
      </c>
      <c r="Q231" s="189">
        <v>0.09</v>
      </c>
      <c r="R231" s="189">
        <f>Q231*H231</f>
        <v>0.09</v>
      </c>
      <c r="S231" s="189">
        <v>0</v>
      </c>
      <c r="T231" s="19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1" t="s">
        <v>177</v>
      </c>
      <c r="AT231" s="191" t="s">
        <v>173</v>
      </c>
      <c r="AU231" s="191" t="s">
        <v>82</v>
      </c>
      <c r="AY231" s="18" t="s">
        <v>171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80</v>
      </c>
      <c r="BK231" s="192">
        <f>ROUND(I231*H231,2)</f>
        <v>0</v>
      </c>
      <c r="BL231" s="18" t="s">
        <v>177</v>
      </c>
      <c r="BM231" s="191" t="s">
        <v>2600</v>
      </c>
    </row>
    <row r="232" spans="1:65" s="2" customFormat="1" ht="10.199999999999999">
      <c r="A232" s="35"/>
      <c r="B232" s="36"/>
      <c r="C232" s="37"/>
      <c r="D232" s="193" t="s">
        <v>192</v>
      </c>
      <c r="E232" s="37"/>
      <c r="F232" s="194" t="s">
        <v>2601</v>
      </c>
      <c r="G232" s="37"/>
      <c r="H232" s="37"/>
      <c r="I232" s="195"/>
      <c r="J232" s="37"/>
      <c r="K232" s="37"/>
      <c r="L232" s="40"/>
      <c r="M232" s="196"/>
      <c r="N232" s="19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192</v>
      </c>
      <c r="AU232" s="18" t="s">
        <v>82</v>
      </c>
    </row>
    <row r="233" spans="1:65" s="2" customFormat="1" ht="24.15" customHeight="1">
      <c r="A233" s="35"/>
      <c r="B233" s="36"/>
      <c r="C233" s="232" t="s">
        <v>389</v>
      </c>
      <c r="D233" s="232" t="s">
        <v>315</v>
      </c>
      <c r="E233" s="233" t="s">
        <v>2602</v>
      </c>
      <c r="F233" s="234" t="s">
        <v>2603</v>
      </c>
      <c r="G233" s="235" t="s">
        <v>189</v>
      </c>
      <c r="H233" s="236">
        <v>1</v>
      </c>
      <c r="I233" s="237"/>
      <c r="J233" s="238">
        <f>ROUND(I233*H233,2)</f>
        <v>0</v>
      </c>
      <c r="K233" s="234" t="s">
        <v>190</v>
      </c>
      <c r="L233" s="239"/>
      <c r="M233" s="240" t="s">
        <v>19</v>
      </c>
      <c r="N233" s="241" t="s">
        <v>43</v>
      </c>
      <c r="O233" s="65"/>
      <c r="P233" s="189">
        <f>O233*H233</f>
        <v>0</v>
      </c>
      <c r="Q233" s="189">
        <v>0.10199999999999999</v>
      </c>
      <c r="R233" s="189">
        <f>Q233*H233</f>
        <v>0.10199999999999999</v>
      </c>
      <c r="S233" s="189">
        <v>0</v>
      </c>
      <c r="T233" s="19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1" t="s">
        <v>214</v>
      </c>
      <c r="AT233" s="191" t="s">
        <v>315</v>
      </c>
      <c r="AU233" s="191" t="s">
        <v>82</v>
      </c>
      <c r="AY233" s="18" t="s">
        <v>171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80</v>
      </c>
      <c r="BK233" s="192">
        <f>ROUND(I233*H233,2)</f>
        <v>0</v>
      </c>
      <c r="BL233" s="18" t="s">
        <v>177</v>
      </c>
      <c r="BM233" s="191" t="s">
        <v>2604</v>
      </c>
    </row>
    <row r="234" spans="1:65" s="12" customFormat="1" ht="22.8" customHeight="1">
      <c r="B234" s="164"/>
      <c r="C234" s="165"/>
      <c r="D234" s="166" t="s">
        <v>71</v>
      </c>
      <c r="E234" s="178" t="s">
        <v>219</v>
      </c>
      <c r="F234" s="178" t="s">
        <v>678</v>
      </c>
      <c r="G234" s="165"/>
      <c r="H234" s="165"/>
      <c r="I234" s="168"/>
      <c r="J234" s="179">
        <f>BK234</f>
        <v>0</v>
      </c>
      <c r="K234" s="165"/>
      <c r="L234" s="170"/>
      <c r="M234" s="171"/>
      <c r="N234" s="172"/>
      <c r="O234" s="172"/>
      <c r="P234" s="173">
        <f>SUM(P235:P286)</f>
        <v>0</v>
      </c>
      <c r="Q234" s="172"/>
      <c r="R234" s="173">
        <f>SUM(R235:R286)</f>
        <v>52.156480700000003</v>
      </c>
      <c r="S234" s="172"/>
      <c r="T234" s="174">
        <f>SUM(T235:T286)</f>
        <v>1.6025</v>
      </c>
      <c r="AR234" s="175" t="s">
        <v>80</v>
      </c>
      <c r="AT234" s="176" t="s">
        <v>71</v>
      </c>
      <c r="AU234" s="176" t="s">
        <v>80</v>
      </c>
      <c r="AY234" s="175" t="s">
        <v>171</v>
      </c>
      <c r="BK234" s="177">
        <f>SUM(BK235:BK286)</f>
        <v>0</v>
      </c>
    </row>
    <row r="235" spans="1:65" s="2" customFormat="1" ht="62.7" customHeight="1">
      <c r="A235" s="35"/>
      <c r="B235" s="36"/>
      <c r="C235" s="180" t="s">
        <v>394</v>
      </c>
      <c r="D235" s="180" t="s">
        <v>173</v>
      </c>
      <c r="E235" s="181" t="s">
        <v>2605</v>
      </c>
      <c r="F235" s="182" t="s">
        <v>2606</v>
      </c>
      <c r="G235" s="183" t="s">
        <v>376</v>
      </c>
      <c r="H235" s="184">
        <v>12</v>
      </c>
      <c r="I235" s="185"/>
      <c r="J235" s="186">
        <f>ROUND(I235*H235,2)</f>
        <v>0</v>
      </c>
      <c r="K235" s="182" t="s">
        <v>190</v>
      </c>
      <c r="L235" s="40"/>
      <c r="M235" s="187" t="s">
        <v>19</v>
      </c>
      <c r="N235" s="188" t="s">
        <v>43</v>
      </c>
      <c r="O235" s="65"/>
      <c r="P235" s="189">
        <f>O235*H235</f>
        <v>0</v>
      </c>
      <c r="Q235" s="189">
        <v>8.9779999999999999E-2</v>
      </c>
      <c r="R235" s="189">
        <f>Q235*H235</f>
        <v>1.0773600000000001</v>
      </c>
      <c r="S235" s="189">
        <v>0</v>
      </c>
      <c r="T235" s="19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1" t="s">
        <v>177</v>
      </c>
      <c r="AT235" s="191" t="s">
        <v>173</v>
      </c>
      <c r="AU235" s="191" t="s">
        <v>82</v>
      </c>
      <c r="AY235" s="18" t="s">
        <v>171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8" t="s">
        <v>80</v>
      </c>
      <c r="BK235" s="192">
        <f>ROUND(I235*H235,2)</f>
        <v>0</v>
      </c>
      <c r="BL235" s="18" t="s">
        <v>177</v>
      </c>
      <c r="BM235" s="191" t="s">
        <v>2607</v>
      </c>
    </row>
    <row r="236" spans="1:65" s="2" customFormat="1" ht="10.199999999999999">
      <c r="A236" s="35"/>
      <c r="B236" s="36"/>
      <c r="C236" s="37"/>
      <c r="D236" s="193" t="s">
        <v>192</v>
      </c>
      <c r="E236" s="37"/>
      <c r="F236" s="194" t="s">
        <v>2608</v>
      </c>
      <c r="G236" s="37"/>
      <c r="H236" s="37"/>
      <c r="I236" s="195"/>
      <c r="J236" s="37"/>
      <c r="K236" s="37"/>
      <c r="L236" s="40"/>
      <c r="M236" s="196"/>
      <c r="N236" s="197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192</v>
      </c>
      <c r="AU236" s="18" t="s">
        <v>82</v>
      </c>
    </row>
    <row r="237" spans="1:65" s="13" customFormat="1" ht="10.199999999999999">
      <c r="B237" s="198"/>
      <c r="C237" s="199"/>
      <c r="D237" s="200" t="s">
        <v>205</v>
      </c>
      <c r="E237" s="201" t="s">
        <v>19</v>
      </c>
      <c r="F237" s="202" t="s">
        <v>2609</v>
      </c>
      <c r="G237" s="199"/>
      <c r="H237" s="201" t="s">
        <v>19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205</v>
      </c>
      <c r="AU237" s="208" t="s">
        <v>82</v>
      </c>
      <c r="AV237" s="13" t="s">
        <v>80</v>
      </c>
      <c r="AW237" s="13" t="s">
        <v>33</v>
      </c>
      <c r="AX237" s="13" t="s">
        <v>72</v>
      </c>
      <c r="AY237" s="208" t="s">
        <v>171</v>
      </c>
    </row>
    <row r="238" spans="1:65" s="14" customFormat="1" ht="10.199999999999999">
      <c r="B238" s="209"/>
      <c r="C238" s="210"/>
      <c r="D238" s="200" t="s">
        <v>205</v>
      </c>
      <c r="E238" s="211" t="s">
        <v>19</v>
      </c>
      <c r="F238" s="212" t="s">
        <v>2610</v>
      </c>
      <c r="G238" s="210"/>
      <c r="H238" s="213">
        <v>12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205</v>
      </c>
      <c r="AU238" s="219" t="s">
        <v>82</v>
      </c>
      <c r="AV238" s="14" t="s">
        <v>82</v>
      </c>
      <c r="AW238" s="14" t="s">
        <v>33</v>
      </c>
      <c r="AX238" s="14" t="s">
        <v>72</v>
      </c>
      <c r="AY238" s="219" t="s">
        <v>171</v>
      </c>
    </row>
    <row r="239" spans="1:65" s="15" customFormat="1" ht="10.199999999999999">
      <c r="B239" s="220"/>
      <c r="C239" s="221"/>
      <c r="D239" s="200" t="s">
        <v>205</v>
      </c>
      <c r="E239" s="222" t="s">
        <v>19</v>
      </c>
      <c r="F239" s="223" t="s">
        <v>208</v>
      </c>
      <c r="G239" s="221"/>
      <c r="H239" s="224">
        <v>12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205</v>
      </c>
      <c r="AU239" s="230" t="s">
        <v>82</v>
      </c>
      <c r="AV239" s="15" t="s">
        <v>177</v>
      </c>
      <c r="AW239" s="15" t="s">
        <v>33</v>
      </c>
      <c r="AX239" s="15" t="s">
        <v>80</v>
      </c>
      <c r="AY239" s="230" t="s">
        <v>171</v>
      </c>
    </row>
    <row r="240" spans="1:65" s="2" customFormat="1" ht="16.5" customHeight="1">
      <c r="A240" s="35"/>
      <c r="B240" s="36"/>
      <c r="C240" s="232" t="s">
        <v>399</v>
      </c>
      <c r="D240" s="232" t="s">
        <v>315</v>
      </c>
      <c r="E240" s="233" t="s">
        <v>2611</v>
      </c>
      <c r="F240" s="234" t="s">
        <v>2612</v>
      </c>
      <c r="G240" s="235" t="s">
        <v>197</v>
      </c>
      <c r="H240" s="236">
        <v>2.4</v>
      </c>
      <c r="I240" s="237"/>
      <c r="J240" s="238">
        <f>ROUND(I240*H240,2)</f>
        <v>0</v>
      </c>
      <c r="K240" s="234" t="s">
        <v>190</v>
      </c>
      <c r="L240" s="239"/>
      <c r="M240" s="240" t="s">
        <v>19</v>
      </c>
      <c r="N240" s="241" t="s">
        <v>43</v>
      </c>
      <c r="O240" s="65"/>
      <c r="P240" s="189">
        <f>O240*H240</f>
        <v>0</v>
      </c>
      <c r="Q240" s="189">
        <v>0.222</v>
      </c>
      <c r="R240" s="189">
        <f>Q240*H240</f>
        <v>0.53279999999999994</v>
      </c>
      <c r="S240" s="189">
        <v>0</v>
      </c>
      <c r="T240" s="19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1" t="s">
        <v>214</v>
      </c>
      <c r="AT240" s="191" t="s">
        <v>315</v>
      </c>
      <c r="AU240" s="191" t="s">
        <v>82</v>
      </c>
      <c r="AY240" s="18" t="s">
        <v>171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80</v>
      </c>
      <c r="BK240" s="192">
        <f>ROUND(I240*H240,2)</f>
        <v>0</v>
      </c>
      <c r="BL240" s="18" t="s">
        <v>177</v>
      </c>
      <c r="BM240" s="191" t="s">
        <v>2613</v>
      </c>
    </row>
    <row r="241" spans="1:65" s="14" customFormat="1" ht="10.199999999999999">
      <c r="B241" s="209"/>
      <c r="C241" s="210"/>
      <c r="D241" s="200" t="s">
        <v>205</v>
      </c>
      <c r="E241" s="211" t="s">
        <v>19</v>
      </c>
      <c r="F241" s="212" t="s">
        <v>2614</v>
      </c>
      <c r="G241" s="210"/>
      <c r="H241" s="213">
        <v>2.4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205</v>
      </c>
      <c r="AU241" s="219" t="s">
        <v>82</v>
      </c>
      <c r="AV241" s="14" t="s">
        <v>82</v>
      </c>
      <c r="AW241" s="14" t="s">
        <v>33</v>
      </c>
      <c r="AX241" s="14" t="s">
        <v>72</v>
      </c>
      <c r="AY241" s="219" t="s">
        <v>171</v>
      </c>
    </row>
    <row r="242" spans="1:65" s="15" customFormat="1" ht="10.199999999999999">
      <c r="B242" s="220"/>
      <c r="C242" s="221"/>
      <c r="D242" s="200" t="s">
        <v>205</v>
      </c>
      <c r="E242" s="222" t="s">
        <v>19</v>
      </c>
      <c r="F242" s="223" t="s">
        <v>208</v>
      </c>
      <c r="G242" s="221"/>
      <c r="H242" s="224">
        <v>2.4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205</v>
      </c>
      <c r="AU242" s="230" t="s">
        <v>82</v>
      </c>
      <c r="AV242" s="15" t="s">
        <v>177</v>
      </c>
      <c r="AW242" s="15" t="s">
        <v>33</v>
      </c>
      <c r="AX242" s="15" t="s">
        <v>80</v>
      </c>
      <c r="AY242" s="230" t="s">
        <v>171</v>
      </c>
    </row>
    <row r="243" spans="1:65" s="2" customFormat="1" ht="44.25" customHeight="1">
      <c r="A243" s="35"/>
      <c r="B243" s="36"/>
      <c r="C243" s="180" t="s">
        <v>405</v>
      </c>
      <c r="D243" s="180" t="s">
        <v>173</v>
      </c>
      <c r="E243" s="181" t="s">
        <v>2615</v>
      </c>
      <c r="F243" s="182" t="s">
        <v>2616</v>
      </c>
      <c r="G243" s="183" t="s">
        <v>376</v>
      </c>
      <c r="H243" s="184">
        <v>6</v>
      </c>
      <c r="I243" s="185"/>
      <c r="J243" s="186">
        <f>ROUND(I243*H243,2)</f>
        <v>0</v>
      </c>
      <c r="K243" s="182" t="s">
        <v>190</v>
      </c>
      <c r="L243" s="40"/>
      <c r="M243" s="187" t="s">
        <v>19</v>
      </c>
      <c r="N243" s="188" t="s">
        <v>43</v>
      </c>
      <c r="O243" s="65"/>
      <c r="P243" s="189">
        <f>O243*H243</f>
        <v>0</v>
      </c>
      <c r="Q243" s="189">
        <v>0.14321</v>
      </c>
      <c r="R243" s="189">
        <f>Q243*H243</f>
        <v>0.85926000000000002</v>
      </c>
      <c r="S243" s="189">
        <v>0</v>
      </c>
      <c r="T243" s="19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1" t="s">
        <v>177</v>
      </c>
      <c r="AT243" s="191" t="s">
        <v>173</v>
      </c>
      <c r="AU243" s="191" t="s">
        <v>82</v>
      </c>
      <c r="AY243" s="18" t="s">
        <v>171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80</v>
      </c>
      <c r="BK243" s="192">
        <f>ROUND(I243*H243,2)</f>
        <v>0</v>
      </c>
      <c r="BL243" s="18" t="s">
        <v>177</v>
      </c>
      <c r="BM243" s="191" t="s">
        <v>2617</v>
      </c>
    </row>
    <row r="244" spans="1:65" s="2" customFormat="1" ht="10.199999999999999">
      <c r="A244" s="35"/>
      <c r="B244" s="36"/>
      <c r="C244" s="37"/>
      <c r="D244" s="193" t="s">
        <v>192</v>
      </c>
      <c r="E244" s="37"/>
      <c r="F244" s="194" t="s">
        <v>2618</v>
      </c>
      <c r="G244" s="37"/>
      <c r="H244" s="37"/>
      <c r="I244" s="195"/>
      <c r="J244" s="37"/>
      <c r="K244" s="37"/>
      <c r="L244" s="40"/>
      <c r="M244" s="196"/>
      <c r="N244" s="197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192</v>
      </c>
      <c r="AU244" s="18" t="s">
        <v>82</v>
      </c>
    </row>
    <row r="245" spans="1:65" s="2" customFormat="1" ht="16.5" customHeight="1">
      <c r="A245" s="35"/>
      <c r="B245" s="36"/>
      <c r="C245" s="232" t="s">
        <v>411</v>
      </c>
      <c r="D245" s="232" t="s">
        <v>315</v>
      </c>
      <c r="E245" s="233" t="s">
        <v>2619</v>
      </c>
      <c r="F245" s="234" t="s">
        <v>2620</v>
      </c>
      <c r="G245" s="235" t="s">
        <v>376</v>
      </c>
      <c r="H245" s="236">
        <v>6.12</v>
      </c>
      <c r="I245" s="237"/>
      <c r="J245" s="238">
        <f>ROUND(I245*H245,2)</f>
        <v>0</v>
      </c>
      <c r="K245" s="234" t="s">
        <v>190</v>
      </c>
      <c r="L245" s="239"/>
      <c r="M245" s="240" t="s">
        <v>19</v>
      </c>
      <c r="N245" s="241" t="s">
        <v>43</v>
      </c>
      <c r="O245" s="65"/>
      <c r="P245" s="189">
        <f>O245*H245</f>
        <v>0</v>
      </c>
      <c r="Q245" s="189">
        <v>0.08</v>
      </c>
      <c r="R245" s="189">
        <f>Q245*H245</f>
        <v>0.48960000000000004</v>
      </c>
      <c r="S245" s="189">
        <v>0</v>
      </c>
      <c r="T245" s="19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1" t="s">
        <v>214</v>
      </c>
      <c r="AT245" s="191" t="s">
        <v>315</v>
      </c>
      <c r="AU245" s="191" t="s">
        <v>82</v>
      </c>
      <c r="AY245" s="18" t="s">
        <v>171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80</v>
      </c>
      <c r="BK245" s="192">
        <f>ROUND(I245*H245,2)</f>
        <v>0</v>
      </c>
      <c r="BL245" s="18" t="s">
        <v>177</v>
      </c>
      <c r="BM245" s="191" t="s">
        <v>2621</v>
      </c>
    </row>
    <row r="246" spans="1:65" s="14" customFormat="1" ht="10.199999999999999">
      <c r="B246" s="209"/>
      <c r="C246" s="210"/>
      <c r="D246" s="200" t="s">
        <v>205</v>
      </c>
      <c r="E246" s="211" t="s">
        <v>19</v>
      </c>
      <c r="F246" s="212" t="s">
        <v>200</v>
      </c>
      <c r="G246" s="210"/>
      <c r="H246" s="213">
        <v>6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205</v>
      </c>
      <c r="AU246" s="219" t="s">
        <v>82</v>
      </c>
      <c r="AV246" s="14" t="s">
        <v>82</v>
      </c>
      <c r="AW246" s="14" t="s">
        <v>33</v>
      </c>
      <c r="AX246" s="14" t="s">
        <v>72</v>
      </c>
      <c r="AY246" s="219" t="s">
        <v>171</v>
      </c>
    </row>
    <row r="247" spans="1:65" s="15" customFormat="1" ht="10.199999999999999">
      <c r="B247" s="220"/>
      <c r="C247" s="221"/>
      <c r="D247" s="200" t="s">
        <v>205</v>
      </c>
      <c r="E247" s="222" t="s">
        <v>19</v>
      </c>
      <c r="F247" s="223" t="s">
        <v>208</v>
      </c>
      <c r="G247" s="221"/>
      <c r="H247" s="224">
        <v>6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205</v>
      </c>
      <c r="AU247" s="230" t="s">
        <v>82</v>
      </c>
      <c r="AV247" s="15" t="s">
        <v>177</v>
      </c>
      <c r="AW247" s="15" t="s">
        <v>33</v>
      </c>
      <c r="AX247" s="15" t="s">
        <v>80</v>
      </c>
      <c r="AY247" s="230" t="s">
        <v>171</v>
      </c>
    </row>
    <row r="248" spans="1:65" s="14" customFormat="1" ht="10.199999999999999">
      <c r="B248" s="209"/>
      <c r="C248" s="210"/>
      <c r="D248" s="200" t="s">
        <v>205</v>
      </c>
      <c r="E248" s="210"/>
      <c r="F248" s="212" t="s">
        <v>2622</v>
      </c>
      <c r="G248" s="210"/>
      <c r="H248" s="213">
        <v>6.12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205</v>
      </c>
      <c r="AU248" s="219" t="s">
        <v>82</v>
      </c>
      <c r="AV248" s="14" t="s">
        <v>82</v>
      </c>
      <c r="AW248" s="14" t="s">
        <v>4</v>
      </c>
      <c r="AX248" s="14" t="s">
        <v>80</v>
      </c>
      <c r="AY248" s="219" t="s">
        <v>171</v>
      </c>
    </row>
    <row r="249" spans="1:65" s="2" customFormat="1" ht="49.05" customHeight="1">
      <c r="A249" s="35"/>
      <c r="B249" s="36"/>
      <c r="C249" s="180" t="s">
        <v>417</v>
      </c>
      <c r="D249" s="180" t="s">
        <v>173</v>
      </c>
      <c r="E249" s="181" t="s">
        <v>2623</v>
      </c>
      <c r="F249" s="182" t="s">
        <v>2624</v>
      </c>
      <c r="G249" s="183" t="s">
        <v>376</v>
      </c>
      <c r="H249" s="184">
        <v>128</v>
      </c>
      <c r="I249" s="185"/>
      <c r="J249" s="186">
        <f>ROUND(I249*H249,2)</f>
        <v>0</v>
      </c>
      <c r="K249" s="182" t="s">
        <v>190</v>
      </c>
      <c r="L249" s="40"/>
      <c r="M249" s="187" t="s">
        <v>19</v>
      </c>
      <c r="N249" s="188" t="s">
        <v>43</v>
      </c>
      <c r="O249" s="65"/>
      <c r="P249" s="189">
        <f>O249*H249</f>
        <v>0</v>
      </c>
      <c r="Q249" s="189">
        <v>0.1295</v>
      </c>
      <c r="R249" s="189">
        <f>Q249*H249</f>
        <v>16.576000000000001</v>
      </c>
      <c r="S249" s="189">
        <v>0</v>
      </c>
      <c r="T249" s="19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1" t="s">
        <v>177</v>
      </c>
      <c r="AT249" s="191" t="s">
        <v>173</v>
      </c>
      <c r="AU249" s="191" t="s">
        <v>82</v>
      </c>
      <c r="AY249" s="18" t="s">
        <v>171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8" t="s">
        <v>80</v>
      </c>
      <c r="BK249" s="192">
        <f>ROUND(I249*H249,2)</f>
        <v>0</v>
      </c>
      <c r="BL249" s="18" t="s">
        <v>177</v>
      </c>
      <c r="BM249" s="191" t="s">
        <v>2625</v>
      </c>
    </row>
    <row r="250" spans="1:65" s="2" customFormat="1" ht="10.199999999999999">
      <c r="A250" s="35"/>
      <c r="B250" s="36"/>
      <c r="C250" s="37"/>
      <c r="D250" s="193" t="s">
        <v>192</v>
      </c>
      <c r="E250" s="37"/>
      <c r="F250" s="194" t="s">
        <v>2626</v>
      </c>
      <c r="G250" s="37"/>
      <c r="H250" s="37"/>
      <c r="I250" s="195"/>
      <c r="J250" s="37"/>
      <c r="K250" s="37"/>
      <c r="L250" s="40"/>
      <c r="M250" s="196"/>
      <c r="N250" s="197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192</v>
      </c>
      <c r="AU250" s="18" t="s">
        <v>82</v>
      </c>
    </row>
    <row r="251" spans="1:65" s="14" customFormat="1" ht="10.199999999999999">
      <c r="B251" s="209"/>
      <c r="C251" s="210"/>
      <c r="D251" s="200" t="s">
        <v>205</v>
      </c>
      <c r="E251" s="211" t="s">
        <v>19</v>
      </c>
      <c r="F251" s="212" t="s">
        <v>2627</v>
      </c>
      <c r="G251" s="210"/>
      <c r="H251" s="213">
        <v>128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205</v>
      </c>
      <c r="AU251" s="219" t="s">
        <v>82</v>
      </c>
      <c r="AV251" s="14" t="s">
        <v>82</v>
      </c>
      <c r="AW251" s="14" t="s">
        <v>33</v>
      </c>
      <c r="AX251" s="14" t="s">
        <v>80</v>
      </c>
      <c r="AY251" s="219" t="s">
        <v>171</v>
      </c>
    </row>
    <row r="252" spans="1:65" s="2" customFormat="1" ht="16.5" customHeight="1">
      <c r="A252" s="35"/>
      <c r="B252" s="36"/>
      <c r="C252" s="232" t="s">
        <v>423</v>
      </c>
      <c r="D252" s="232" t="s">
        <v>315</v>
      </c>
      <c r="E252" s="233" t="s">
        <v>2628</v>
      </c>
      <c r="F252" s="234" t="s">
        <v>2629</v>
      </c>
      <c r="G252" s="235" t="s">
        <v>376</v>
      </c>
      <c r="H252" s="236">
        <v>130.56</v>
      </c>
      <c r="I252" s="237"/>
      <c r="J252" s="238">
        <f>ROUND(I252*H252,2)</f>
        <v>0</v>
      </c>
      <c r="K252" s="234" t="s">
        <v>190</v>
      </c>
      <c r="L252" s="239"/>
      <c r="M252" s="240" t="s">
        <v>19</v>
      </c>
      <c r="N252" s="241" t="s">
        <v>43</v>
      </c>
      <c r="O252" s="65"/>
      <c r="P252" s="189">
        <f>O252*H252</f>
        <v>0</v>
      </c>
      <c r="Q252" s="189">
        <v>5.6120000000000003E-2</v>
      </c>
      <c r="R252" s="189">
        <f>Q252*H252</f>
        <v>7.3270272000000007</v>
      </c>
      <c r="S252" s="189">
        <v>0</v>
      </c>
      <c r="T252" s="19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1" t="s">
        <v>214</v>
      </c>
      <c r="AT252" s="191" t="s">
        <v>315</v>
      </c>
      <c r="AU252" s="191" t="s">
        <v>82</v>
      </c>
      <c r="AY252" s="18" t="s">
        <v>171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8" t="s">
        <v>80</v>
      </c>
      <c r="BK252" s="192">
        <f>ROUND(I252*H252,2)</f>
        <v>0</v>
      </c>
      <c r="BL252" s="18" t="s">
        <v>177</v>
      </c>
      <c r="BM252" s="191" t="s">
        <v>2630</v>
      </c>
    </row>
    <row r="253" spans="1:65" s="14" customFormat="1" ht="10.199999999999999">
      <c r="B253" s="209"/>
      <c r="C253" s="210"/>
      <c r="D253" s="200" t="s">
        <v>205</v>
      </c>
      <c r="E253" s="211" t="s">
        <v>19</v>
      </c>
      <c r="F253" s="212" t="s">
        <v>909</v>
      </c>
      <c r="G253" s="210"/>
      <c r="H253" s="213">
        <v>128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205</v>
      </c>
      <c r="AU253" s="219" t="s">
        <v>82</v>
      </c>
      <c r="AV253" s="14" t="s">
        <v>82</v>
      </c>
      <c r="AW253" s="14" t="s">
        <v>33</v>
      </c>
      <c r="AX253" s="14" t="s">
        <v>80</v>
      </c>
      <c r="AY253" s="219" t="s">
        <v>171</v>
      </c>
    </row>
    <row r="254" spans="1:65" s="14" customFormat="1" ht="10.199999999999999">
      <c r="B254" s="209"/>
      <c r="C254" s="210"/>
      <c r="D254" s="200" t="s">
        <v>205</v>
      </c>
      <c r="E254" s="210"/>
      <c r="F254" s="212" t="s">
        <v>2631</v>
      </c>
      <c r="G254" s="210"/>
      <c r="H254" s="213">
        <v>130.56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205</v>
      </c>
      <c r="AU254" s="219" t="s">
        <v>82</v>
      </c>
      <c r="AV254" s="14" t="s">
        <v>82</v>
      </c>
      <c r="AW254" s="14" t="s">
        <v>4</v>
      </c>
      <c r="AX254" s="14" t="s">
        <v>80</v>
      </c>
      <c r="AY254" s="219" t="s">
        <v>171</v>
      </c>
    </row>
    <row r="255" spans="1:65" s="2" customFormat="1" ht="24.15" customHeight="1">
      <c r="A255" s="35"/>
      <c r="B255" s="36"/>
      <c r="C255" s="180" t="s">
        <v>427</v>
      </c>
      <c r="D255" s="180" t="s">
        <v>173</v>
      </c>
      <c r="E255" s="181" t="s">
        <v>2632</v>
      </c>
      <c r="F255" s="182" t="s">
        <v>2633</v>
      </c>
      <c r="G255" s="183" t="s">
        <v>246</v>
      </c>
      <c r="H255" s="184">
        <v>0.9</v>
      </c>
      <c r="I255" s="185"/>
      <c r="J255" s="186">
        <f>ROUND(I255*H255,2)</f>
        <v>0</v>
      </c>
      <c r="K255" s="182" t="s">
        <v>190</v>
      </c>
      <c r="L255" s="40"/>
      <c r="M255" s="187" t="s">
        <v>19</v>
      </c>
      <c r="N255" s="188" t="s">
        <v>43</v>
      </c>
      <c r="O255" s="65"/>
      <c r="P255" s="189">
        <f>O255*H255</f>
        <v>0</v>
      </c>
      <c r="Q255" s="189">
        <v>2.2563399999999998</v>
      </c>
      <c r="R255" s="189">
        <f>Q255*H255</f>
        <v>2.0307059999999999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177</v>
      </c>
      <c r="AT255" s="191" t="s">
        <v>173</v>
      </c>
      <c r="AU255" s="191" t="s">
        <v>82</v>
      </c>
      <c r="AY255" s="18" t="s">
        <v>171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80</v>
      </c>
      <c r="BK255" s="192">
        <f>ROUND(I255*H255,2)</f>
        <v>0</v>
      </c>
      <c r="BL255" s="18" t="s">
        <v>177</v>
      </c>
      <c r="BM255" s="191" t="s">
        <v>2634</v>
      </c>
    </row>
    <row r="256" spans="1:65" s="2" customFormat="1" ht="10.199999999999999">
      <c r="A256" s="35"/>
      <c r="B256" s="36"/>
      <c r="C256" s="37"/>
      <c r="D256" s="193" t="s">
        <v>192</v>
      </c>
      <c r="E256" s="37"/>
      <c r="F256" s="194" t="s">
        <v>2635</v>
      </c>
      <c r="G256" s="37"/>
      <c r="H256" s="37"/>
      <c r="I256" s="195"/>
      <c r="J256" s="37"/>
      <c r="K256" s="37"/>
      <c r="L256" s="40"/>
      <c r="M256" s="196"/>
      <c r="N256" s="19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192</v>
      </c>
      <c r="AU256" s="18" t="s">
        <v>82</v>
      </c>
    </row>
    <row r="257" spans="1:65" s="13" customFormat="1" ht="10.199999999999999">
      <c r="B257" s="198"/>
      <c r="C257" s="199"/>
      <c r="D257" s="200" t="s">
        <v>205</v>
      </c>
      <c r="E257" s="201" t="s">
        <v>19</v>
      </c>
      <c r="F257" s="202" t="s">
        <v>2636</v>
      </c>
      <c r="G257" s="199"/>
      <c r="H257" s="201" t="s">
        <v>19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205</v>
      </c>
      <c r="AU257" s="208" t="s">
        <v>82</v>
      </c>
      <c r="AV257" s="13" t="s">
        <v>80</v>
      </c>
      <c r="AW257" s="13" t="s">
        <v>33</v>
      </c>
      <c r="AX257" s="13" t="s">
        <v>72</v>
      </c>
      <c r="AY257" s="208" t="s">
        <v>171</v>
      </c>
    </row>
    <row r="258" spans="1:65" s="14" customFormat="1" ht="10.199999999999999">
      <c r="B258" s="209"/>
      <c r="C258" s="210"/>
      <c r="D258" s="200" t="s">
        <v>205</v>
      </c>
      <c r="E258" s="211" t="s">
        <v>19</v>
      </c>
      <c r="F258" s="212" t="s">
        <v>2637</v>
      </c>
      <c r="G258" s="210"/>
      <c r="H258" s="213">
        <v>0.9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205</v>
      </c>
      <c r="AU258" s="219" t="s">
        <v>82</v>
      </c>
      <c r="AV258" s="14" t="s">
        <v>82</v>
      </c>
      <c r="AW258" s="14" t="s">
        <v>33</v>
      </c>
      <c r="AX258" s="14" t="s">
        <v>72</v>
      </c>
      <c r="AY258" s="219" t="s">
        <v>171</v>
      </c>
    </row>
    <row r="259" spans="1:65" s="15" customFormat="1" ht="10.199999999999999">
      <c r="B259" s="220"/>
      <c r="C259" s="221"/>
      <c r="D259" s="200" t="s">
        <v>205</v>
      </c>
      <c r="E259" s="222" t="s">
        <v>19</v>
      </c>
      <c r="F259" s="223" t="s">
        <v>208</v>
      </c>
      <c r="G259" s="221"/>
      <c r="H259" s="224">
        <v>0.9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205</v>
      </c>
      <c r="AU259" s="230" t="s">
        <v>82</v>
      </c>
      <c r="AV259" s="15" t="s">
        <v>177</v>
      </c>
      <c r="AW259" s="15" t="s">
        <v>33</v>
      </c>
      <c r="AX259" s="15" t="s">
        <v>80</v>
      </c>
      <c r="AY259" s="230" t="s">
        <v>171</v>
      </c>
    </row>
    <row r="260" spans="1:65" s="2" customFormat="1" ht="37.799999999999997" customHeight="1">
      <c r="A260" s="35"/>
      <c r="B260" s="36"/>
      <c r="C260" s="180" t="s">
        <v>432</v>
      </c>
      <c r="D260" s="180" t="s">
        <v>173</v>
      </c>
      <c r="E260" s="181" t="s">
        <v>2638</v>
      </c>
      <c r="F260" s="182" t="s">
        <v>2639</v>
      </c>
      <c r="G260" s="183" t="s">
        <v>189</v>
      </c>
      <c r="H260" s="184">
        <v>2</v>
      </c>
      <c r="I260" s="185"/>
      <c r="J260" s="186">
        <f>ROUND(I260*H260,2)</f>
        <v>0</v>
      </c>
      <c r="K260" s="182" t="s">
        <v>190</v>
      </c>
      <c r="L260" s="40"/>
      <c r="M260" s="187" t="s">
        <v>19</v>
      </c>
      <c r="N260" s="188" t="s">
        <v>43</v>
      </c>
      <c r="O260" s="65"/>
      <c r="P260" s="189">
        <f>O260*H260</f>
        <v>0</v>
      </c>
      <c r="Q260" s="189">
        <v>6.2615499999999997</v>
      </c>
      <c r="R260" s="189">
        <f>Q260*H260</f>
        <v>12.523099999999999</v>
      </c>
      <c r="S260" s="189">
        <v>0</v>
      </c>
      <c r="T260" s="19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1" t="s">
        <v>177</v>
      </c>
      <c r="AT260" s="191" t="s">
        <v>173</v>
      </c>
      <c r="AU260" s="191" t="s">
        <v>82</v>
      </c>
      <c r="AY260" s="18" t="s">
        <v>171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8" t="s">
        <v>80</v>
      </c>
      <c r="BK260" s="192">
        <f>ROUND(I260*H260,2)</f>
        <v>0</v>
      </c>
      <c r="BL260" s="18" t="s">
        <v>177</v>
      </c>
      <c r="BM260" s="191" t="s">
        <v>2640</v>
      </c>
    </row>
    <row r="261" spans="1:65" s="2" customFormat="1" ht="10.199999999999999">
      <c r="A261" s="35"/>
      <c r="B261" s="36"/>
      <c r="C261" s="37"/>
      <c r="D261" s="193" t="s">
        <v>192</v>
      </c>
      <c r="E261" s="37"/>
      <c r="F261" s="194" t="s">
        <v>2641</v>
      </c>
      <c r="G261" s="37"/>
      <c r="H261" s="37"/>
      <c r="I261" s="195"/>
      <c r="J261" s="37"/>
      <c r="K261" s="37"/>
      <c r="L261" s="40"/>
      <c r="M261" s="196"/>
      <c r="N261" s="197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192</v>
      </c>
      <c r="AU261" s="18" t="s">
        <v>82</v>
      </c>
    </row>
    <row r="262" spans="1:65" s="2" customFormat="1" ht="24.15" customHeight="1">
      <c r="A262" s="35"/>
      <c r="B262" s="36"/>
      <c r="C262" s="180" t="s">
        <v>436</v>
      </c>
      <c r="D262" s="180" t="s">
        <v>173</v>
      </c>
      <c r="E262" s="181" t="s">
        <v>2642</v>
      </c>
      <c r="F262" s="182" t="s">
        <v>2643</v>
      </c>
      <c r="G262" s="183" t="s">
        <v>376</v>
      </c>
      <c r="H262" s="184">
        <v>6</v>
      </c>
      <c r="I262" s="185"/>
      <c r="J262" s="186">
        <f>ROUND(I262*H262,2)</f>
        <v>0</v>
      </c>
      <c r="K262" s="182" t="s">
        <v>190</v>
      </c>
      <c r="L262" s="40"/>
      <c r="M262" s="187" t="s">
        <v>19</v>
      </c>
      <c r="N262" s="188" t="s">
        <v>43</v>
      </c>
      <c r="O262" s="65"/>
      <c r="P262" s="189">
        <f>O262*H262</f>
        <v>0</v>
      </c>
      <c r="Q262" s="189">
        <v>0.88534999999999997</v>
      </c>
      <c r="R262" s="189">
        <f>Q262*H262</f>
        <v>5.3121</v>
      </c>
      <c r="S262" s="189">
        <v>0</v>
      </c>
      <c r="T262" s="19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1" t="s">
        <v>177</v>
      </c>
      <c r="AT262" s="191" t="s">
        <v>173</v>
      </c>
      <c r="AU262" s="191" t="s">
        <v>82</v>
      </c>
      <c r="AY262" s="18" t="s">
        <v>171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80</v>
      </c>
      <c r="BK262" s="192">
        <f>ROUND(I262*H262,2)</f>
        <v>0</v>
      </c>
      <c r="BL262" s="18" t="s">
        <v>177</v>
      </c>
      <c r="BM262" s="191" t="s">
        <v>2644</v>
      </c>
    </row>
    <row r="263" spans="1:65" s="2" customFormat="1" ht="10.199999999999999">
      <c r="A263" s="35"/>
      <c r="B263" s="36"/>
      <c r="C263" s="37"/>
      <c r="D263" s="193" t="s">
        <v>192</v>
      </c>
      <c r="E263" s="37"/>
      <c r="F263" s="194" t="s">
        <v>2645</v>
      </c>
      <c r="G263" s="37"/>
      <c r="H263" s="37"/>
      <c r="I263" s="195"/>
      <c r="J263" s="37"/>
      <c r="K263" s="37"/>
      <c r="L263" s="40"/>
      <c r="M263" s="196"/>
      <c r="N263" s="197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192</v>
      </c>
      <c r="AU263" s="18" t="s">
        <v>82</v>
      </c>
    </row>
    <row r="264" spans="1:65" s="14" customFormat="1" ht="10.199999999999999">
      <c r="B264" s="209"/>
      <c r="C264" s="210"/>
      <c r="D264" s="200" t="s">
        <v>205</v>
      </c>
      <c r="E264" s="211" t="s">
        <v>19</v>
      </c>
      <c r="F264" s="212" t="s">
        <v>200</v>
      </c>
      <c r="G264" s="210"/>
      <c r="H264" s="213">
        <v>6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205</v>
      </c>
      <c r="AU264" s="219" t="s">
        <v>82</v>
      </c>
      <c r="AV264" s="14" t="s">
        <v>82</v>
      </c>
      <c r="AW264" s="14" t="s">
        <v>33</v>
      </c>
      <c r="AX264" s="14" t="s">
        <v>72</v>
      </c>
      <c r="AY264" s="219" t="s">
        <v>171</v>
      </c>
    </row>
    <row r="265" spans="1:65" s="15" customFormat="1" ht="10.199999999999999">
      <c r="B265" s="220"/>
      <c r="C265" s="221"/>
      <c r="D265" s="200" t="s">
        <v>205</v>
      </c>
      <c r="E265" s="222" t="s">
        <v>19</v>
      </c>
      <c r="F265" s="223" t="s">
        <v>208</v>
      </c>
      <c r="G265" s="221"/>
      <c r="H265" s="224">
        <v>6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205</v>
      </c>
      <c r="AU265" s="230" t="s">
        <v>82</v>
      </c>
      <c r="AV265" s="15" t="s">
        <v>177</v>
      </c>
      <c r="AW265" s="15" t="s">
        <v>33</v>
      </c>
      <c r="AX265" s="15" t="s">
        <v>80</v>
      </c>
      <c r="AY265" s="230" t="s">
        <v>171</v>
      </c>
    </row>
    <row r="266" spans="1:65" s="2" customFormat="1" ht="24.15" customHeight="1">
      <c r="A266" s="35"/>
      <c r="B266" s="36"/>
      <c r="C266" s="232" t="s">
        <v>443</v>
      </c>
      <c r="D266" s="232" t="s">
        <v>315</v>
      </c>
      <c r="E266" s="233" t="s">
        <v>2646</v>
      </c>
      <c r="F266" s="234" t="s">
        <v>2647</v>
      </c>
      <c r="G266" s="235" t="s">
        <v>376</v>
      </c>
      <c r="H266" s="236">
        <v>6.12</v>
      </c>
      <c r="I266" s="237"/>
      <c r="J266" s="238">
        <f>ROUND(I266*H266,2)</f>
        <v>0</v>
      </c>
      <c r="K266" s="234" t="s">
        <v>190</v>
      </c>
      <c r="L266" s="239"/>
      <c r="M266" s="240" t="s">
        <v>19</v>
      </c>
      <c r="N266" s="241" t="s">
        <v>43</v>
      </c>
      <c r="O266" s="65"/>
      <c r="P266" s="189">
        <f>O266*H266</f>
        <v>0</v>
      </c>
      <c r="Q266" s="189">
        <v>9.1999999999999998E-3</v>
      </c>
      <c r="R266" s="189">
        <f>Q266*H266</f>
        <v>5.6304E-2</v>
      </c>
      <c r="S266" s="189">
        <v>0</v>
      </c>
      <c r="T266" s="19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1" t="s">
        <v>214</v>
      </c>
      <c r="AT266" s="191" t="s">
        <v>315</v>
      </c>
      <c r="AU266" s="191" t="s">
        <v>82</v>
      </c>
      <c r="AY266" s="18" t="s">
        <v>171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80</v>
      </c>
      <c r="BK266" s="192">
        <f>ROUND(I266*H266,2)</f>
        <v>0</v>
      </c>
      <c r="BL266" s="18" t="s">
        <v>177</v>
      </c>
      <c r="BM266" s="191" t="s">
        <v>2648</v>
      </c>
    </row>
    <row r="267" spans="1:65" s="14" customFormat="1" ht="10.199999999999999">
      <c r="B267" s="209"/>
      <c r="C267" s="210"/>
      <c r="D267" s="200" t="s">
        <v>205</v>
      </c>
      <c r="E267" s="211" t="s">
        <v>19</v>
      </c>
      <c r="F267" s="212" t="s">
        <v>200</v>
      </c>
      <c r="G267" s="210"/>
      <c r="H267" s="213">
        <v>6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205</v>
      </c>
      <c r="AU267" s="219" t="s">
        <v>82</v>
      </c>
      <c r="AV267" s="14" t="s">
        <v>82</v>
      </c>
      <c r="AW267" s="14" t="s">
        <v>33</v>
      </c>
      <c r="AX267" s="14" t="s">
        <v>80</v>
      </c>
      <c r="AY267" s="219" t="s">
        <v>171</v>
      </c>
    </row>
    <row r="268" spans="1:65" s="14" customFormat="1" ht="10.199999999999999">
      <c r="B268" s="209"/>
      <c r="C268" s="210"/>
      <c r="D268" s="200" t="s">
        <v>205</v>
      </c>
      <c r="E268" s="210"/>
      <c r="F268" s="212" t="s">
        <v>2622</v>
      </c>
      <c r="G268" s="210"/>
      <c r="H268" s="213">
        <v>6.12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205</v>
      </c>
      <c r="AU268" s="219" t="s">
        <v>82</v>
      </c>
      <c r="AV268" s="14" t="s">
        <v>82</v>
      </c>
      <c r="AW268" s="14" t="s">
        <v>4</v>
      </c>
      <c r="AX268" s="14" t="s">
        <v>80</v>
      </c>
      <c r="AY268" s="219" t="s">
        <v>171</v>
      </c>
    </row>
    <row r="269" spans="1:65" s="2" customFormat="1" ht="24.15" customHeight="1">
      <c r="A269" s="35"/>
      <c r="B269" s="36"/>
      <c r="C269" s="180" t="s">
        <v>449</v>
      </c>
      <c r="D269" s="180" t="s">
        <v>173</v>
      </c>
      <c r="E269" s="181" t="s">
        <v>2649</v>
      </c>
      <c r="F269" s="182" t="s">
        <v>2650</v>
      </c>
      <c r="G269" s="183" t="s">
        <v>246</v>
      </c>
      <c r="H269" s="184">
        <v>1.4059999999999999</v>
      </c>
      <c r="I269" s="185"/>
      <c r="J269" s="186">
        <f>ROUND(I269*H269,2)</f>
        <v>0</v>
      </c>
      <c r="K269" s="182" t="s">
        <v>190</v>
      </c>
      <c r="L269" s="40"/>
      <c r="M269" s="187" t="s">
        <v>19</v>
      </c>
      <c r="N269" s="188" t="s">
        <v>43</v>
      </c>
      <c r="O269" s="65"/>
      <c r="P269" s="189">
        <f>O269*H269</f>
        <v>0</v>
      </c>
      <c r="Q269" s="189">
        <v>2.5122499999999999</v>
      </c>
      <c r="R269" s="189">
        <f>Q269*H269</f>
        <v>3.5322234999999997</v>
      </c>
      <c r="S269" s="189">
        <v>0</v>
      </c>
      <c r="T269" s="19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1" t="s">
        <v>177</v>
      </c>
      <c r="AT269" s="191" t="s">
        <v>173</v>
      </c>
      <c r="AU269" s="191" t="s">
        <v>82</v>
      </c>
      <c r="AY269" s="18" t="s">
        <v>171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80</v>
      </c>
      <c r="BK269" s="192">
        <f>ROUND(I269*H269,2)</f>
        <v>0</v>
      </c>
      <c r="BL269" s="18" t="s">
        <v>177</v>
      </c>
      <c r="BM269" s="191" t="s">
        <v>2651</v>
      </c>
    </row>
    <row r="270" spans="1:65" s="2" customFormat="1" ht="10.199999999999999">
      <c r="A270" s="35"/>
      <c r="B270" s="36"/>
      <c r="C270" s="37"/>
      <c r="D270" s="193" t="s">
        <v>192</v>
      </c>
      <c r="E270" s="37"/>
      <c r="F270" s="194" t="s">
        <v>2652</v>
      </c>
      <c r="G270" s="37"/>
      <c r="H270" s="37"/>
      <c r="I270" s="195"/>
      <c r="J270" s="37"/>
      <c r="K270" s="37"/>
      <c r="L270" s="40"/>
      <c r="M270" s="196"/>
      <c r="N270" s="19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192</v>
      </c>
      <c r="AU270" s="18" t="s">
        <v>82</v>
      </c>
    </row>
    <row r="271" spans="1:65" s="14" customFormat="1" ht="10.199999999999999">
      <c r="B271" s="209"/>
      <c r="C271" s="210"/>
      <c r="D271" s="200" t="s">
        <v>205</v>
      </c>
      <c r="E271" s="211" t="s">
        <v>19</v>
      </c>
      <c r="F271" s="212" t="s">
        <v>2653</v>
      </c>
      <c r="G271" s="210"/>
      <c r="H271" s="213">
        <v>1.4059999999999999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205</v>
      </c>
      <c r="AU271" s="219" t="s">
        <v>82</v>
      </c>
      <c r="AV271" s="14" t="s">
        <v>82</v>
      </c>
      <c r="AW271" s="14" t="s">
        <v>33</v>
      </c>
      <c r="AX271" s="14" t="s">
        <v>72</v>
      </c>
      <c r="AY271" s="219" t="s">
        <v>171</v>
      </c>
    </row>
    <row r="272" spans="1:65" s="15" customFormat="1" ht="10.199999999999999">
      <c r="B272" s="220"/>
      <c r="C272" s="221"/>
      <c r="D272" s="200" t="s">
        <v>205</v>
      </c>
      <c r="E272" s="222" t="s">
        <v>19</v>
      </c>
      <c r="F272" s="223" t="s">
        <v>208</v>
      </c>
      <c r="G272" s="221"/>
      <c r="H272" s="224">
        <v>1.4059999999999999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205</v>
      </c>
      <c r="AU272" s="230" t="s">
        <v>82</v>
      </c>
      <c r="AV272" s="15" t="s">
        <v>177</v>
      </c>
      <c r="AW272" s="15" t="s">
        <v>33</v>
      </c>
      <c r="AX272" s="15" t="s">
        <v>80</v>
      </c>
      <c r="AY272" s="230" t="s">
        <v>171</v>
      </c>
    </row>
    <row r="273" spans="1:65" s="2" customFormat="1" ht="37.799999999999997" customHeight="1">
      <c r="A273" s="35"/>
      <c r="B273" s="36"/>
      <c r="C273" s="180" t="s">
        <v>455</v>
      </c>
      <c r="D273" s="180" t="s">
        <v>173</v>
      </c>
      <c r="E273" s="181" t="s">
        <v>2654</v>
      </c>
      <c r="F273" s="182" t="s">
        <v>2655</v>
      </c>
      <c r="G273" s="183" t="s">
        <v>376</v>
      </c>
      <c r="H273" s="184">
        <v>6</v>
      </c>
      <c r="I273" s="185"/>
      <c r="J273" s="186">
        <f>ROUND(I273*H273,2)</f>
        <v>0</v>
      </c>
      <c r="K273" s="182" t="s">
        <v>190</v>
      </c>
      <c r="L273" s="40"/>
      <c r="M273" s="187" t="s">
        <v>19</v>
      </c>
      <c r="N273" s="188" t="s">
        <v>43</v>
      </c>
      <c r="O273" s="65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1" t="s">
        <v>177</v>
      </c>
      <c r="AT273" s="191" t="s">
        <v>173</v>
      </c>
      <c r="AU273" s="191" t="s">
        <v>82</v>
      </c>
      <c r="AY273" s="18" t="s">
        <v>171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8" t="s">
        <v>80</v>
      </c>
      <c r="BK273" s="192">
        <f>ROUND(I273*H273,2)</f>
        <v>0</v>
      </c>
      <c r="BL273" s="18" t="s">
        <v>177</v>
      </c>
      <c r="BM273" s="191" t="s">
        <v>2656</v>
      </c>
    </row>
    <row r="274" spans="1:65" s="2" customFormat="1" ht="10.199999999999999">
      <c r="A274" s="35"/>
      <c r="B274" s="36"/>
      <c r="C274" s="37"/>
      <c r="D274" s="193" t="s">
        <v>192</v>
      </c>
      <c r="E274" s="37"/>
      <c r="F274" s="194" t="s">
        <v>2657</v>
      </c>
      <c r="G274" s="37"/>
      <c r="H274" s="37"/>
      <c r="I274" s="195"/>
      <c r="J274" s="37"/>
      <c r="K274" s="37"/>
      <c r="L274" s="40"/>
      <c r="M274" s="196"/>
      <c r="N274" s="197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192</v>
      </c>
      <c r="AU274" s="18" t="s">
        <v>82</v>
      </c>
    </row>
    <row r="275" spans="1:65" s="14" customFormat="1" ht="10.199999999999999">
      <c r="B275" s="209"/>
      <c r="C275" s="210"/>
      <c r="D275" s="200" t="s">
        <v>205</v>
      </c>
      <c r="E275" s="211" t="s">
        <v>19</v>
      </c>
      <c r="F275" s="212" t="s">
        <v>200</v>
      </c>
      <c r="G275" s="210"/>
      <c r="H275" s="213">
        <v>6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205</v>
      </c>
      <c r="AU275" s="219" t="s">
        <v>82</v>
      </c>
      <c r="AV275" s="14" t="s">
        <v>82</v>
      </c>
      <c r="AW275" s="14" t="s">
        <v>33</v>
      </c>
      <c r="AX275" s="14" t="s">
        <v>72</v>
      </c>
      <c r="AY275" s="219" t="s">
        <v>171</v>
      </c>
    </row>
    <row r="276" spans="1:65" s="15" customFormat="1" ht="10.199999999999999">
      <c r="B276" s="220"/>
      <c r="C276" s="221"/>
      <c r="D276" s="200" t="s">
        <v>205</v>
      </c>
      <c r="E276" s="222" t="s">
        <v>19</v>
      </c>
      <c r="F276" s="223" t="s">
        <v>208</v>
      </c>
      <c r="G276" s="221"/>
      <c r="H276" s="224">
        <v>6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205</v>
      </c>
      <c r="AU276" s="230" t="s">
        <v>82</v>
      </c>
      <c r="AV276" s="15" t="s">
        <v>177</v>
      </c>
      <c r="AW276" s="15" t="s">
        <v>33</v>
      </c>
      <c r="AX276" s="15" t="s">
        <v>80</v>
      </c>
      <c r="AY276" s="230" t="s">
        <v>171</v>
      </c>
    </row>
    <row r="277" spans="1:65" s="2" customFormat="1" ht="16.5" customHeight="1">
      <c r="A277" s="35"/>
      <c r="B277" s="36"/>
      <c r="C277" s="180" t="s">
        <v>461</v>
      </c>
      <c r="D277" s="180" t="s">
        <v>173</v>
      </c>
      <c r="E277" s="181" t="s">
        <v>2658</v>
      </c>
      <c r="F277" s="182" t="s">
        <v>2659</v>
      </c>
      <c r="G277" s="183" t="s">
        <v>376</v>
      </c>
      <c r="H277" s="184">
        <v>6</v>
      </c>
      <c r="I277" s="185"/>
      <c r="J277" s="186">
        <f>ROUND(I277*H277,2)</f>
        <v>0</v>
      </c>
      <c r="K277" s="182" t="s">
        <v>19</v>
      </c>
      <c r="L277" s="40"/>
      <c r="M277" s="187" t="s">
        <v>19</v>
      </c>
      <c r="N277" s="188" t="s">
        <v>43</v>
      </c>
      <c r="O277" s="65"/>
      <c r="P277" s="189">
        <f>O277*H277</f>
        <v>0</v>
      </c>
      <c r="Q277" s="189">
        <v>0.04</v>
      </c>
      <c r="R277" s="189">
        <f>Q277*H277</f>
        <v>0.24</v>
      </c>
      <c r="S277" s="189">
        <v>0</v>
      </c>
      <c r="T277" s="19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1" t="s">
        <v>177</v>
      </c>
      <c r="AT277" s="191" t="s">
        <v>173</v>
      </c>
      <c r="AU277" s="191" t="s">
        <v>82</v>
      </c>
      <c r="AY277" s="18" t="s">
        <v>171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8" t="s">
        <v>80</v>
      </c>
      <c r="BK277" s="192">
        <f>ROUND(I277*H277,2)</f>
        <v>0</v>
      </c>
      <c r="BL277" s="18" t="s">
        <v>177</v>
      </c>
      <c r="BM277" s="191" t="s">
        <v>2660</v>
      </c>
    </row>
    <row r="278" spans="1:65" s="2" customFormat="1" ht="33" customHeight="1">
      <c r="A278" s="35"/>
      <c r="B278" s="36"/>
      <c r="C278" s="180" t="s">
        <v>466</v>
      </c>
      <c r="D278" s="180" t="s">
        <v>173</v>
      </c>
      <c r="E278" s="181" t="s">
        <v>2661</v>
      </c>
      <c r="F278" s="182" t="s">
        <v>2662</v>
      </c>
      <c r="G278" s="183" t="s">
        <v>189</v>
      </c>
      <c r="H278" s="184">
        <v>1</v>
      </c>
      <c r="I278" s="185"/>
      <c r="J278" s="186">
        <f>ROUND(I278*H278,2)</f>
        <v>0</v>
      </c>
      <c r="K278" s="182" t="s">
        <v>190</v>
      </c>
      <c r="L278" s="40"/>
      <c r="M278" s="187" t="s">
        <v>19</v>
      </c>
      <c r="N278" s="188" t="s">
        <v>43</v>
      </c>
      <c r="O278" s="65"/>
      <c r="P278" s="189">
        <f>O278*H278</f>
        <v>0</v>
      </c>
      <c r="Q278" s="189">
        <v>1</v>
      </c>
      <c r="R278" s="189">
        <f>Q278*H278</f>
        <v>1</v>
      </c>
      <c r="S278" s="189">
        <v>0</v>
      </c>
      <c r="T278" s="19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1" t="s">
        <v>177</v>
      </c>
      <c r="AT278" s="191" t="s">
        <v>173</v>
      </c>
      <c r="AU278" s="191" t="s">
        <v>82</v>
      </c>
      <c r="AY278" s="18" t="s">
        <v>171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8" t="s">
        <v>80</v>
      </c>
      <c r="BK278" s="192">
        <f>ROUND(I278*H278,2)</f>
        <v>0</v>
      </c>
      <c r="BL278" s="18" t="s">
        <v>177</v>
      </c>
      <c r="BM278" s="191" t="s">
        <v>2663</v>
      </c>
    </row>
    <row r="279" spans="1:65" s="2" customFormat="1" ht="10.199999999999999">
      <c r="A279" s="35"/>
      <c r="B279" s="36"/>
      <c r="C279" s="37"/>
      <c r="D279" s="193" t="s">
        <v>192</v>
      </c>
      <c r="E279" s="37"/>
      <c r="F279" s="194" t="s">
        <v>2664</v>
      </c>
      <c r="G279" s="37"/>
      <c r="H279" s="37"/>
      <c r="I279" s="195"/>
      <c r="J279" s="37"/>
      <c r="K279" s="37"/>
      <c r="L279" s="40"/>
      <c r="M279" s="196"/>
      <c r="N279" s="19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192</v>
      </c>
      <c r="AU279" s="18" t="s">
        <v>82</v>
      </c>
    </row>
    <row r="280" spans="1:65" s="2" customFormat="1" ht="33" customHeight="1">
      <c r="A280" s="35"/>
      <c r="B280" s="36"/>
      <c r="C280" s="180" t="s">
        <v>471</v>
      </c>
      <c r="D280" s="180" t="s">
        <v>173</v>
      </c>
      <c r="E280" s="181" t="s">
        <v>2665</v>
      </c>
      <c r="F280" s="182" t="s">
        <v>2666</v>
      </c>
      <c r="G280" s="183" t="s">
        <v>376</v>
      </c>
      <c r="H280" s="184">
        <v>5</v>
      </c>
      <c r="I280" s="185"/>
      <c r="J280" s="186">
        <f>ROUND(I280*H280,2)</f>
        <v>0</v>
      </c>
      <c r="K280" s="182" t="s">
        <v>190</v>
      </c>
      <c r="L280" s="40"/>
      <c r="M280" s="187" t="s">
        <v>19</v>
      </c>
      <c r="N280" s="188" t="s">
        <v>43</v>
      </c>
      <c r="O280" s="65"/>
      <c r="P280" s="189">
        <f>O280*H280</f>
        <v>0</v>
      </c>
      <c r="Q280" s="189">
        <v>0.12</v>
      </c>
      <c r="R280" s="189">
        <f>Q280*H280</f>
        <v>0.6</v>
      </c>
      <c r="S280" s="189">
        <v>0</v>
      </c>
      <c r="T280" s="19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1" t="s">
        <v>177</v>
      </c>
      <c r="AT280" s="191" t="s">
        <v>173</v>
      </c>
      <c r="AU280" s="191" t="s">
        <v>82</v>
      </c>
      <c r="AY280" s="18" t="s">
        <v>171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80</v>
      </c>
      <c r="BK280" s="192">
        <f>ROUND(I280*H280,2)</f>
        <v>0</v>
      </c>
      <c r="BL280" s="18" t="s">
        <v>177</v>
      </c>
      <c r="BM280" s="191" t="s">
        <v>2667</v>
      </c>
    </row>
    <row r="281" spans="1:65" s="2" customFormat="1" ht="10.199999999999999">
      <c r="A281" s="35"/>
      <c r="B281" s="36"/>
      <c r="C281" s="37"/>
      <c r="D281" s="193" t="s">
        <v>192</v>
      </c>
      <c r="E281" s="37"/>
      <c r="F281" s="194" t="s">
        <v>2668</v>
      </c>
      <c r="G281" s="37"/>
      <c r="H281" s="37"/>
      <c r="I281" s="195"/>
      <c r="J281" s="37"/>
      <c r="K281" s="37"/>
      <c r="L281" s="40"/>
      <c r="M281" s="196"/>
      <c r="N281" s="197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192</v>
      </c>
      <c r="AU281" s="18" t="s">
        <v>82</v>
      </c>
    </row>
    <row r="282" spans="1:65" s="2" customFormat="1" ht="24.15" customHeight="1">
      <c r="A282" s="35"/>
      <c r="B282" s="36"/>
      <c r="C282" s="180" t="s">
        <v>476</v>
      </c>
      <c r="D282" s="180" t="s">
        <v>173</v>
      </c>
      <c r="E282" s="181" t="s">
        <v>2669</v>
      </c>
      <c r="F282" s="182" t="s">
        <v>2670</v>
      </c>
      <c r="G282" s="183" t="s">
        <v>246</v>
      </c>
      <c r="H282" s="184">
        <v>0.64100000000000001</v>
      </c>
      <c r="I282" s="185"/>
      <c r="J282" s="186">
        <f>ROUND(I282*H282,2)</f>
        <v>0</v>
      </c>
      <c r="K282" s="182" t="s">
        <v>190</v>
      </c>
      <c r="L282" s="40"/>
      <c r="M282" s="187" t="s">
        <v>19</v>
      </c>
      <c r="N282" s="188" t="s">
        <v>43</v>
      </c>
      <c r="O282" s="65"/>
      <c r="P282" s="189">
        <f>O282*H282</f>
        <v>0</v>
      </c>
      <c r="Q282" s="189">
        <v>0</v>
      </c>
      <c r="R282" s="189">
        <f>Q282*H282</f>
        <v>0</v>
      </c>
      <c r="S282" s="189">
        <v>2.5</v>
      </c>
      <c r="T282" s="190">
        <f>S282*H282</f>
        <v>1.6025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1" t="s">
        <v>177</v>
      </c>
      <c r="AT282" s="191" t="s">
        <v>173</v>
      </c>
      <c r="AU282" s="191" t="s">
        <v>82</v>
      </c>
      <c r="AY282" s="18" t="s">
        <v>171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8" t="s">
        <v>80</v>
      </c>
      <c r="BK282" s="192">
        <f>ROUND(I282*H282,2)</f>
        <v>0</v>
      </c>
      <c r="BL282" s="18" t="s">
        <v>177</v>
      </c>
      <c r="BM282" s="191" t="s">
        <v>2671</v>
      </c>
    </row>
    <row r="283" spans="1:65" s="2" customFormat="1" ht="10.199999999999999">
      <c r="A283" s="35"/>
      <c r="B283" s="36"/>
      <c r="C283" s="37"/>
      <c r="D283" s="193" t="s">
        <v>192</v>
      </c>
      <c r="E283" s="37"/>
      <c r="F283" s="194" t="s">
        <v>2672</v>
      </c>
      <c r="G283" s="37"/>
      <c r="H283" s="37"/>
      <c r="I283" s="195"/>
      <c r="J283" s="37"/>
      <c r="K283" s="37"/>
      <c r="L283" s="40"/>
      <c r="M283" s="196"/>
      <c r="N283" s="197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192</v>
      </c>
      <c r="AU283" s="18" t="s">
        <v>82</v>
      </c>
    </row>
    <row r="284" spans="1:65" s="13" customFormat="1" ht="10.199999999999999">
      <c r="B284" s="198"/>
      <c r="C284" s="199"/>
      <c r="D284" s="200" t="s">
        <v>205</v>
      </c>
      <c r="E284" s="201" t="s">
        <v>19</v>
      </c>
      <c r="F284" s="202" t="s">
        <v>2673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205</v>
      </c>
      <c r="AU284" s="208" t="s">
        <v>82</v>
      </c>
      <c r="AV284" s="13" t="s">
        <v>80</v>
      </c>
      <c r="AW284" s="13" t="s">
        <v>33</v>
      </c>
      <c r="AX284" s="13" t="s">
        <v>72</v>
      </c>
      <c r="AY284" s="208" t="s">
        <v>171</v>
      </c>
    </row>
    <row r="285" spans="1:65" s="14" customFormat="1" ht="10.199999999999999">
      <c r="B285" s="209"/>
      <c r="C285" s="210"/>
      <c r="D285" s="200" t="s">
        <v>205</v>
      </c>
      <c r="E285" s="211" t="s">
        <v>19</v>
      </c>
      <c r="F285" s="212" t="s">
        <v>2674</v>
      </c>
      <c r="G285" s="210"/>
      <c r="H285" s="213">
        <v>0.64100000000000001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205</v>
      </c>
      <c r="AU285" s="219" t="s">
        <v>82</v>
      </c>
      <c r="AV285" s="14" t="s">
        <v>82</v>
      </c>
      <c r="AW285" s="14" t="s">
        <v>33</v>
      </c>
      <c r="AX285" s="14" t="s">
        <v>72</v>
      </c>
      <c r="AY285" s="219" t="s">
        <v>171</v>
      </c>
    </row>
    <row r="286" spans="1:65" s="15" customFormat="1" ht="10.199999999999999">
      <c r="B286" s="220"/>
      <c r="C286" s="221"/>
      <c r="D286" s="200" t="s">
        <v>205</v>
      </c>
      <c r="E286" s="222" t="s">
        <v>19</v>
      </c>
      <c r="F286" s="223" t="s">
        <v>208</v>
      </c>
      <c r="G286" s="221"/>
      <c r="H286" s="224">
        <v>0.64100000000000001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205</v>
      </c>
      <c r="AU286" s="230" t="s">
        <v>82</v>
      </c>
      <c r="AV286" s="15" t="s">
        <v>177</v>
      </c>
      <c r="AW286" s="15" t="s">
        <v>33</v>
      </c>
      <c r="AX286" s="15" t="s">
        <v>80</v>
      </c>
      <c r="AY286" s="230" t="s">
        <v>171</v>
      </c>
    </row>
    <row r="287" spans="1:65" s="12" customFormat="1" ht="22.8" customHeight="1">
      <c r="B287" s="164"/>
      <c r="C287" s="165"/>
      <c r="D287" s="166" t="s">
        <v>71</v>
      </c>
      <c r="E287" s="178" t="s">
        <v>721</v>
      </c>
      <c r="F287" s="178" t="s">
        <v>2675</v>
      </c>
      <c r="G287" s="165"/>
      <c r="H287" s="165"/>
      <c r="I287" s="168"/>
      <c r="J287" s="179">
        <f>BK287</f>
        <v>0</v>
      </c>
      <c r="K287" s="165"/>
      <c r="L287" s="170"/>
      <c r="M287" s="171"/>
      <c r="N287" s="172"/>
      <c r="O287" s="172"/>
      <c r="P287" s="173">
        <f>SUM(P288:P300)</f>
        <v>0</v>
      </c>
      <c r="Q287" s="172"/>
      <c r="R287" s="173">
        <f>SUM(R288:R300)</f>
        <v>0</v>
      </c>
      <c r="S287" s="172"/>
      <c r="T287" s="174">
        <f>SUM(T288:T300)</f>
        <v>1.95</v>
      </c>
      <c r="AR287" s="175" t="s">
        <v>80</v>
      </c>
      <c r="AT287" s="176" t="s">
        <v>71</v>
      </c>
      <c r="AU287" s="176" t="s">
        <v>80</v>
      </c>
      <c r="AY287" s="175" t="s">
        <v>171</v>
      </c>
      <c r="BK287" s="177">
        <f>SUM(BK288:BK300)</f>
        <v>0</v>
      </c>
    </row>
    <row r="288" spans="1:65" s="2" customFormat="1" ht="62.7" customHeight="1">
      <c r="A288" s="35"/>
      <c r="B288" s="36"/>
      <c r="C288" s="180" t="s">
        <v>482</v>
      </c>
      <c r="D288" s="180" t="s">
        <v>173</v>
      </c>
      <c r="E288" s="181" t="s">
        <v>2676</v>
      </c>
      <c r="F288" s="182" t="s">
        <v>2677</v>
      </c>
      <c r="G288" s="183" t="s">
        <v>19</v>
      </c>
      <c r="H288" s="184">
        <v>1.8</v>
      </c>
      <c r="I288" s="185"/>
      <c r="J288" s="186">
        <f>ROUND(I288*H288,2)</f>
        <v>0</v>
      </c>
      <c r="K288" s="182" t="s">
        <v>190</v>
      </c>
      <c r="L288" s="40"/>
      <c r="M288" s="187" t="s">
        <v>19</v>
      </c>
      <c r="N288" s="188" t="s">
        <v>43</v>
      </c>
      <c r="O288" s="65"/>
      <c r="P288" s="189">
        <f>O288*H288</f>
        <v>0</v>
      </c>
      <c r="Q288" s="189">
        <v>0</v>
      </c>
      <c r="R288" s="189">
        <f>Q288*H288</f>
        <v>0</v>
      </c>
      <c r="S288" s="189">
        <v>0.5</v>
      </c>
      <c r="T288" s="190">
        <f>S288*H288</f>
        <v>0.9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1" t="s">
        <v>177</v>
      </c>
      <c r="AT288" s="191" t="s">
        <v>173</v>
      </c>
      <c r="AU288" s="191" t="s">
        <v>82</v>
      </c>
      <c r="AY288" s="18" t="s">
        <v>171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80</v>
      </c>
      <c r="BK288" s="192">
        <f>ROUND(I288*H288,2)</f>
        <v>0</v>
      </c>
      <c r="BL288" s="18" t="s">
        <v>177</v>
      </c>
      <c r="BM288" s="191" t="s">
        <v>2678</v>
      </c>
    </row>
    <row r="289" spans="1:65" s="2" customFormat="1" ht="10.199999999999999">
      <c r="A289" s="35"/>
      <c r="B289" s="36"/>
      <c r="C289" s="37"/>
      <c r="D289" s="193" t="s">
        <v>192</v>
      </c>
      <c r="E289" s="37"/>
      <c r="F289" s="194" t="s">
        <v>2679</v>
      </c>
      <c r="G289" s="37"/>
      <c r="H289" s="37"/>
      <c r="I289" s="195"/>
      <c r="J289" s="37"/>
      <c r="K289" s="37"/>
      <c r="L289" s="40"/>
      <c r="M289" s="196"/>
      <c r="N289" s="197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192</v>
      </c>
      <c r="AU289" s="18" t="s">
        <v>82</v>
      </c>
    </row>
    <row r="290" spans="1:65" s="14" customFormat="1" ht="10.199999999999999">
      <c r="B290" s="209"/>
      <c r="C290" s="210"/>
      <c r="D290" s="200" t="s">
        <v>205</v>
      </c>
      <c r="E290" s="211" t="s">
        <v>19</v>
      </c>
      <c r="F290" s="212" t="s">
        <v>2680</v>
      </c>
      <c r="G290" s="210"/>
      <c r="H290" s="213">
        <v>1.8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205</v>
      </c>
      <c r="AU290" s="219" t="s">
        <v>82</v>
      </c>
      <c r="AV290" s="14" t="s">
        <v>82</v>
      </c>
      <c r="AW290" s="14" t="s">
        <v>33</v>
      </c>
      <c r="AX290" s="14" t="s">
        <v>72</v>
      </c>
      <c r="AY290" s="219" t="s">
        <v>171</v>
      </c>
    </row>
    <row r="291" spans="1:65" s="15" customFormat="1" ht="10.199999999999999">
      <c r="B291" s="220"/>
      <c r="C291" s="221"/>
      <c r="D291" s="200" t="s">
        <v>205</v>
      </c>
      <c r="E291" s="222" t="s">
        <v>19</v>
      </c>
      <c r="F291" s="223" t="s">
        <v>208</v>
      </c>
      <c r="G291" s="221"/>
      <c r="H291" s="224">
        <v>1.8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205</v>
      </c>
      <c r="AU291" s="230" t="s">
        <v>82</v>
      </c>
      <c r="AV291" s="15" t="s">
        <v>177</v>
      </c>
      <c r="AW291" s="15" t="s">
        <v>33</v>
      </c>
      <c r="AX291" s="15" t="s">
        <v>80</v>
      </c>
      <c r="AY291" s="230" t="s">
        <v>171</v>
      </c>
    </row>
    <row r="292" spans="1:65" s="2" customFormat="1" ht="62.7" customHeight="1">
      <c r="A292" s="35"/>
      <c r="B292" s="36"/>
      <c r="C292" s="180" t="s">
        <v>489</v>
      </c>
      <c r="D292" s="180" t="s">
        <v>173</v>
      </c>
      <c r="E292" s="181" t="s">
        <v>2676</v>
      </c>
      <c r="F292" s="182" t="s">
        <v>2677</v>
      </c>
      <c r="G292" s="183" t="s">
        <v>19</v>
      </c>
      <c r="H292" s="184">
        <v>1.8</v>
      </c>
      <c r="I292" s="185"/>
      <c r="J292" s="186">
        <f>ROUND(I292*H292,2)</f>
        <v>0</v>
      </c>
      <c r="K292" s="182" t="s">
        <v>190</v>
      </c>
      <c r="L292" s="40"/>
      <c r="M292" s="187" t="s">
        <v>19</v>
      </c>
      <c r="N292" s="188" t="s">
        <v>43</v>
      </c>
      <c r="O292" s="65"/>
      <c r="P292" s="189">
        <f>O292*H292</f>
        <v>0</v>
      </c>
      <c r="Q292" s="189">
        <v>0</v>
      </c>
      <c r="R292" s="189">
        <f>Q292*H292</f>
        <v>0</v>
      </c>
      <c r="S292" s="189">
        <v>0.5</v>
      </c>
      <c r="T292" s="190">
        <f>S292*H292</f>
        <v>0.9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1" t="s">
        <v>177</v>
      </c>
      <c r="AT292" s="191" t="s">
        <v>173</v>
      </c>
      <c r="AU292" s="191" t="s">
        <v>82</v>
      </c>
      <c r="AY292" s="18" t="s">
        <v>171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8" t="s">
        <v>80</v>
      </c>
      <c r="BK292" s="192">
        <f>ROUND(I292*H292,2)</f>
        <v>0</v>
      </c>
      <c r="BL292" s="18" t="s">
        <v>177</v>
      </c>
      <c r="BM292" s="191" t="s">
        <v>2681</v>
      </c>
    </row>
    <row r="293" spans="1:65" s="2" customFormat="1" ht="10.199999999999999">
      <c r="A293" s="35"/>
      <c r="B293" s="36"/>
      <c r="C293" s="37"/>
      <c r="D293" s="193" t="s">
        <v>192</v>
      </c>
      <c r="E293" s="37"/>
      <c r="F293" s="194" t="s">
        <v>2679</v>
      </c>
      <c r="G293" s="37"/>
      <c r="H293" s="37"/>
      <c r="I293" s="195"/>
      <c r="J293" s="37"/>
      <c r="K293" s="37"/>
      <c r="L293" s="40"/>
      <c r="M293" s="196"/>
      <c r="N293" s="197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192</v>
      </c>
      <c r="AU293" s="18" t="s">
        <v>82</v>
      </c>
    </row>
    <row r="294" spans="1:65" s="14" customFormat="1" ht="10.199999999999999">
      <c r="B294" s="209"/>
      <c r="C294" s="210"/>
      <c r="D294" s="200" t="s">
        <v>205</v>
      </c>
      <c r="E294" s="211" t="s">
        <v>19</v>
      </c>
      <c r="F294" s="212" t="s">
        <v>2680</v>
      </c>
      <c r="G294" s="210"/>
      <c r="H294" s="213">
        <v>1.8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205</v>
      </c>
      <c r="AU294" s="219" t="s">
        <v>82</v>
      </c>
      <c r="AV294" s="14" t="s">
        <v>82</v>
      </c>
      <c r="AW294" s="14" t="s">
        <v>33</v>
      </c>
      <c r="AX294" s="14" t="s">
        <v>80</v>
      </c>
      <c r="AY294" s="219" t="s">
        <v>171</v>
      </c>
    </row>
    <row r="295" spans="1:65" s="2" customFormat="1" ht="33" customHeight="1">
      <c r="A295" s="35"/>
      <c r="B295" s="36"/>
      <c r="C295" s="180" t="s">
        <v>495</v>
      </c>
      <c r="D295" s="180" t="s">
        <v>173</v>
      </c>
      <c r="E295" s="181" t="s">
        <v>2682</v>
      </c>
      <c r="F295" s="182" t="s">
        <v>2683</v>
      </c>
      <c r="G295" s="183" t="s">
        <v>189</v>
      </c>
      <c r="H295" s="184">
        <v>1</v>
      </c>
      <c r="I295" s="185"/>
      <c r="J295" s="186">
        <f>ROUND(I295*H295,2)</f>
        <v>0</v>
      </c>
      <c r="K295" s="182" t="s">
        <v>190</v>
      </c>
      <c r="L295" s="40"/>
      <c r="M295" s="187" t="s">
        <v>19</v>
      </c>
      <c r="N295" s="188" t="s">
        <v>43</v>
      </c>
      <c r="O295" s="65"/>
      <c r="P295" s="189">
        <f>O295*H295</f>
        <v>0</v>
      </c>
      <c r="Q295" s="189">
        <v>0</v>
      </c>
      <c r="R295" s="189">
        <f>Q295*H295</f>
        <v>0</v>
      </c>
      <c r="S295" s="189">
        <v>0.15</v>
      </c>
      <c r="T295" s="190">
        <f>S295*H295</f>
        <v>0.15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1" t="s">
        <v>177</v>
      </c>
      <c r="AT295" s="191" t="s">
        <v>173</v>
      </c>
      <c r="AU295" s="191" t="s">
        <v>82</v>
      </c>
      <c r="AY295" s="18" t="s">
        <v>171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80</v>
      </c>
      <c r="BK295" s="192">
        <f>ROUND(I295*H295,2)</f>
        <v>0</v>
      </c>
      <c r="BL295" s="18" t="s">
        <v>177</v>
      </c>
      <c r="BM295" s="191" t="s">
        <v>2684</v>
      </c>
    </row>
    <row r="296" spans="1:65" s="2" customFormat="1" ht="10.199999999999999">
      <c r="A296" s="35"/>
      <c r="B296" s="36"/>
      <c r="C296" s="37"/>
      <c r="D296" s="193" t="s">
        <v>192</v>
      </c>
      <c r="E296" s="37"/>
      <c r="F296" s="194" t="s">
        <v>2685</v>
      </c>
      <c r="G296" s="37"/>
      <c r="H296" s="37"/>
      <c r="I296" s="195"/>
      <c r="J296" s="37"/>
      <c r="K296" s="37"/>
      <c r="L296" s="40"/>
      <c r="M296" s="196"/>
      <c r="N296" s="197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192</v>
      </c>
      <c r="AU296" s="18" t="s">
        <v>82</v>
      </c>
    </row>
    <row r="297" spans="1:65" s="2" customFormat="1" ht="24.15" customHeight="1">
      <c r="A297" s="35"/>
      <c r="B297" s="36"/>
      <c r="C297" s="180" t="s">
        <v>500</v>
      </c>
      <c r="D297" s="180" t="s">
        <v>173</v>
      </c>
      <c r="E297" s="181" t="s">
        <v>2686</v>
      </c>
      <c r="F297" s="182" t="s">
        <v>2687</v>
      </c>
      <c r="G297" s="183" t="s">
        <v>376</v>
      </c>
      <c r="H297" s="184">
        <v>6</v>
      </c>
      <c r="I297" s="185"/>
      <c r="J297" s="186">
        <f>ROUND(I297*H297,2)</f>
        <v>0</v>
      </c>
      <c r="K297" s="182" t="s">
        <v>190</v>
      </c>
      <c r="L297" s="40"/>
      <c r="M297" s="187" t="s">
        <v>19</v>
      </c>
      <c r="N297" s="188" t="s">
        <v>43</v>
      </c>
      <c r="O297" s="65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1" t="s">
        <v>177</v>
      </c>
      <c r="AT297" s="191" t="s">
        <v>173</v>
      </c>
      <c r="AU297" s="191" t="s">
        <v>82</v>
      </c>
      <c r="AY297" s="18" t="s">
        <v>171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8" t="s">
        <v>80</v>
      </c>
      <c r="BK297" s="192">
        <f>ROUND(I297*H297,2)</f>
        <v>0</v>
      </c>
      <c r="BL297" s="18" t="s">
        <v>177</v>
      </c>
      <c r="BM297" s="191" t="s">
        <v>2688</v>
      </c>
    </row>
    <row r="298" spans="1:65" s="2" customFormat="1" ht="10.199999999999999">
      <c r="A298" s="35"/>
      <c r="B298" s="36"/>
      <c r="C298" s="37"/>
      <c r="D298" s="193" t="s">
        <v>192</v>
      </c>
      <c r="E298" s="37"/>
      <c r="F298" s="194" t="s">
        <v>2689</v>
      </c>
      <c r="G298" s="37"/>
      <c r="H298" s="37"/>
      <c r="I298" s="195"/>
      <c r="J298" s="37"/>
      <c r="K298" s="37"/>
      <c r="L298" s="40"/>
      <c r="M298" s="196"/>
      <c r="N298" s="197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192</v>
      </c>
      <c r="AU298" s="18" t="s">
        <v>82</v>
      </c>
    </row>
    <row r="299" spans="1:65" s="14" customFormat="1" ht="10.199999999999999">
      <c r="B299" s="209"/>
      <c r="C299" s="210"/>
      <c r="D299" s="200" t="s">
        <v>205</v>
      </c>
      <c r="E299" s="211" t="s">
        <v>19</v>
      </c>
      <c r="F299" s="212" t="s">
        <v>200</v>
      </c>
      <c r="G299" s="210"/>
      <c r="H299" s="213">
        <v>6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205</v>
      </c>
      <c r="AU299" s="219" t="s">
        <v>82</v>
      </c>
      <c r="AV299" s="14" t="s">
        <v>82</v>
      </c>
      <c r="AW299" s="14" t="s">
        <v>33</v>
      </c>
      <c r="AX299" s="14" t="s">
        <v>72</v>
      </c>
      <c r="AY299" s="219" t="s">
        <v>171</v>
      </c>
    </row>
    <row r="300" spans="1:65" s="15" customFormat="1" ht="10.199999999999999">
      <c r="B300" s="220"/>
      <c r="C300" s="221"/>
      <c r="D300" s="200" t="s">
        <v>205</v>
      </c>
      <c r="E300" s="222" t="s">
        <v>19</v>
      </c>
      <c r="F300" s="223" t="s">
        <v>208</v>
      </c>
      <c r="G300" s="221"/>
      <c r="H300" s="224">
        <v>6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205</v>
      </c>
      <c r="AU300" s="230" t="s">
        <v>82</v>
      </c>
      <c r="AV300" s="15" t="s">
        <v>177</v>
      </c>
      <c r="AW300" s="15" t="s">
        <v>33</v>
      </c>
      <c r="AX300" s="15" t="s">
        <v>80</v>
      </c>
      <c r="AY300" s="230" t="s">
        <v>171</v>
      </c>
    </row>
    <row r="301" spans="1:65" s="12" customFormat="1" ht="22.8" customHeight="1">
      <c r="B301" s="164"/>
      <c r="C301" s="165"/>
      <c r="D301" s="166" t="s">
        <v>71</v>
      </c>
      <c r="E301" s="178" t="s">
        <v>746</v>
      </c>
      <c r="F301" s="178" t="s">
        <v>747</v>
      </c>
      <c r="G301" s="165"/>
      <c r="H301" s="165"/>
      <c r="I301" s="168"/>
      <c r="J301" s="179">
        <f>BK301</f>
        <v>0</v>
      </c>
      <c r="K301" s="165"/>
      <c r="L301" s="170"/>
      <c r="M301" s="171"/>
      <c r="N301" s="172"/>
      <c r="O301" s="172"/>
      <c r="P301" s="173">
        <f>SUM(P302:P311)</f>
        <v>0</v>
      </c>
      <c r="Q301" s="172"/>
      <c r="R301" s="173">
        <f>SUM(R302:R311)</f>
        <v>0</v>
      </c>
      <c r="S301" s="172"/>
      <c r="T301" s="174">
        <f>SUM(T302:T311)</f>
        <v>0</v>
      </c>
      <c r="AR301" s="175" t="s">
        <v>80</v>
      </c>
      <c r="AT301" s="176" t="s">
        <v>71</v>
      </c>
      <c r="AU301" s="176" t="s">
        <v>80</v>
      </c>
      <c r="AY301" s="175" t="s">
        <v>171</v>
      </c>
      <c r="BK301" s="177">
        <f>SUM(BK302:BK311)</f>
        <v>0</v>
      </c>
    </row>
    <row r="302" spans="1:65" s="2" customFormat="1" ht="37.799999999999997" customHeight="1">
      <c r="A302" s="35"/>
      <c r="B302" s="36"/>
      <c r="C302" s="180" t="s">
        <v>506</v>
      </c>
      <c r="D302" s="180" t="s">
        <v>173</v>
      </c>
      <c r="E302" s="181" t="s">
        <v>2690</v>
      </c>
      <c r="F302" s="182" t="s">
        <v>2691</v>
      </c>
      <c r="G302" s="183" t="s">
        <v>300</v>
      </c>
      <c r="H302" s="184">
        <v>3.5529999999999999</v>
      </c>
      <c r="I302" s="185"/>
      <c r="J302" s="186">
        <f>ROUND(I302*H302,2)</f>
        <v>0</v>
      </c>
      <c r="K302" s="182" t="s">
        <v>190</v>
      </c>
      <c r="L302" s="40"/>
      <c r="M302" s="187" t="s">
        <v>19</v>
      </c>
      <c r="N302" s="188" t="s">
        <v>43</v>
      </c>
      <c r="O302" s="65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1" t="s">
        <v>177</v>
      </c>
      <c r="AT302" s="191" t="s">
        <v>173</v>
      </c>
      <c r="AU302" s="191" t="s">
        <v>82</v>
      </c>
      <c r="AY302" s="18" t="s">
        <v>171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8" t="s">
        <v>80</v>
      </c>
      <c r="BK302" s="192">
        <f>ROUND(I302*H302,2)</f>
        <v>0</v>
      </c>
      <c r="BL302" s="18" t="s">
        <v>177</v>
      </c>
      <c r="BM302" s="191" t="s">
        <v>2692</v>
      </c>
    </row>
    <row r="303" spans="1:65" s="2" customFormat="1" ht="10.199999999999999">
      <c r="A303" s="35"/>
      <c r="B303" s="36"/>
      <c r="C303" s="37"/>
      <c r="D303" s="193" t="s">
        <v>192</v>
      </c>
      <c r="E303" s="37"/>
      <c r="F303" s="194" t="s">
        <v>2693</v>
      </c>
      <c r="G303" s="37"/>
      <c r="H303" s="37"/>
      <c r="I303" s="195"/>
      <c r="J303" s="37"/>
      <c r="K303" s="37"/>
      <c r="L303" s="40"/>
      <c r="M303" s="196"/>
      <c r="N303" s="197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192</v>
      </c>
      <c r="AU303" s="18" t="s">
        <v>82</v>
      </c>
    </row>
    <row r="304" spans="1:65" s="2" customFormat="1" ht="49.05" customHeight="1">
      <c r="A304" s="35"/>
      <c r="B304" s="36"/>
      <c r="C304" s="180" t="s">
        <v>512</v>
      </c>
      <c r="D304" s="180" t="s">
        <v>173</v>
      </c>
      <c r="E304" s="181" t="s">
        <v>2694</v>
      </c>
      <c r="F304" s="182" t="s">
        <v>2695</v>
      </c>
      <c r="G304" s="183" t="s">
        <v>300</v>
      </c>
      <c r="H304" s="184">
        <v>71.06</v>
      </c>
      <c r="I304" s="185"/>
      <c r="J304" s="186">
        <f>ROUND(I304*H304,2)</f>
        <v>0</v>
      </c>
      <c r="K304" s="182" t="s">
        <v>190</v>
      </c>
      <c r="L304" s="40"/>
      <c r="M304" s="187" t="s">
        <v>19</v>
      </c>
      <c r="N304" s="188" t="s">
        <v>43</v>
      </c>
      <c r="O304" s="65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1" t="s">
        <v>177</v>
      </c>
      <c r="AT304" s="191" t="s">
        <v>173</v>
      </c>
      <c r="AU304" s="191" t="s">
        <v>82</v>
      </c>
      <c r="AY304" s="18" t="s">
        <v>171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8" t="s">
        <v>80</v>
      </c>
      <c r="BK304" s="192">
        <f>ROUND(I304*H304,2)</f>
        <v>0</v>
      </c>
      <c r="BL304" s="18" t="s">
        <v>177</v>
      </c>
      <c r="BM304" s="191" t="s">
        <v>2696</v>
      </c>
    </row>
    <row r="305" spans="1:65" s="2" customFormat="1" ht="10.199999999999999">
      <c r="A305" s="35"/>
      <c r="B305" s="36"/>
      <c r="C305" s="37"/>
      <c r="D305" s="193" t="s">
        <v>192</v>
      </c>
      <c r="E305" s="37"/>
      <c r="F305" s="194" t="s">
        <v>2697</v>
      </c>
      <c r="G305" s="37"/>
      <c r="H305" s="37"/>
      <c r="I305" s="195"/>
      <c r="J305" s="37"/>
      <c r="K305" s="37"/>
      <c r="L305" s="40"/>
      <c r="M305" s="196"/>
      <c r="N305" s="197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192</v>
      </c>
      <c r="AU305" s="18" t="s">
        <v>82</v>
      </c>
    </row>
    <row r="306" spans="1:65" s="14" customFormat="1" ht="10.199999999999999">
      <c r="B306" s="209"/>
      <c r="C306" s="210"/>
      <c r="D306" s="200" t="s">
        <v>205</v>
      </c>
      <c r="E306" s="211" t="s">
        <v>19</v>
      </c>
      <c r="F306" s="212" t="s">
        <v>2698</v>
      </c>
      <c r="G306" s="210"/>
      <c r="H306" s="213">
        <v>71.06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205</v>
      </c>
      <c r="AU306" s="219" t="s">
        <v>82</v>
      </c>
      <c r="AV306" s="14" t="s">
        <v>82</v>
      </c>
      <c r="AW306" s="14" t="s">
        <v>33</v>
      </c>
      <c r="AX306" s="14" t="s">
        <v>72</v>
      </c>
      <c r="AY306" s="219" t="s">
        <v>171</v>
      </c>
    </row>
    <row r="307" spans="1:65" s="15" customFormat="1" ht="10.199999999999999">
      <c r="B307" s="220"/>
      <c r="C307" s="221"/>
      <c r="D307" s="200" t="s">
        <v>205</v>
      </c>
      <c r="E307" s="222" t="s">
        <v>19</v>
      </c>
      <c r="F307" s="223" t="s">
        <v>208</v>
      </c>
      <c r="G307" s="221"/>
      <c r="H307" s="224">
        <v>71.06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205</v>
      </c>
      <c r="AU307" s="230" t="s">
        <v>82</v>
      </c>
      <c r="AV307" s="15" t="s">
        <v>177</v>
      </c>
      <c r="AW307" s="15" t="s">
        <v>33</v>
      </c>
      <c r="AX307" s="15" t="s">
        <v>80</v>
      </c>
      <c r="AY307" s="230" t="s">
        <v>171</v>
      </c>
    </row>
    <row r="308" spans="1:65" s="2" customFormat="1" ht="24.15" customHeight="1">
      <c r="A308" s="35"/>
      <c r="B308" s="36"/>
      <c r="C308" s="180" t="s">
        <v>518</v>
      </c>
      <c r="D308" s="180" t="s">
        <v>173</v>
      </c>
      <c r="E308" s="181" t="s">
        <v>2699</v>
      </c>
      <c r="F308" s="182" t="s">
        <v>2700</v>
      </c>
      <c r="G308" s="183" t="s">
        <v>300</v>
      </c>
      <c r="H308" s="184">
        <v>3.5529999999999999</v>
      </c>
      <c r="I308" s="185"/>
      <c r="J308" s="186">
        <f>ROUND(I308*H308,2)</f>
        <v>0</v>
      </c>
      <c r="K308" s="182" t="s">
        <v>190</v>
      </c>
      <c r="L308" s="40"/>
      <c r="M308" s="187" t="s">
        <v>19</v>
      </c>
      <c r="N308" s="188" t="s">
        <v>43</v>
      </c>
      <c r="O308" s="65"/>
      <c r="P308" s="189">
        <f>O308*H308</f>
        <v>0</v>
      </c>
      <c r="Q308" s="189">
        <v>0</v>
      </c>
      <c r="R308" s="189">
        <f>Q308*H308</f>
        <v>0</v>
      </c>
      <c r="S308" s="189">
        <v>0</v>
      </c>
      <c r="T308" s="19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1" t="s">
        <v>177</v>
      </c>
      <c r="AT308" s="191" t="s">
        <v>173</v>
      </c>
      <c r="AU308" s="191" t="s">
        <v>82</v>
      </c>
      <c r="AY308" s="18" t="s">
        <v>171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8" t="s">
        <v>80</v>
      </c>
      <c r="BK308" s="192">
        <f>ROUND(I308*H308,2)</f>
        <v>0</v>
      </c>
      <c r="BL308" s="18" t="s">
        <v>177</v>
      </c>
      <c r="BM308" s="191" t="s">
        <v>2701</v>
      </c>
    </row>
    <row r="309" spans="1:65" s="2" customFormat="1" ht="10.199999999999999">
      <c r="A309" s="35"/>
      <c r="B309" s="36"/>
      <c r="C309" s="37"/>
      <c r="D309" s="193" t="s">
        <v>192</v>
      </c>
      <c r="E309" s="37"/>
      <c r="F309" s="194" t="s">
        <v>2702</v>
      </c>
      <c r="G309" s="37"/>
      <c r="H309" s="37"/>
      <c r="I309" s="195"/>
      <c r="J309" s="37"/>
      <c r="K309" s="37"/>
      <c r="L309" s="40"/>
      <c r="M309" s="196"/>
      <c r="N309" s="197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192</v>
      </c>
      <c r="AU309" s="18" t="s">
        <v>82</v>
      </c>
    </row>
    <row r="310" spans="1:65" s="2" customFormat="1" ht="44.25" customHeight="1">
      <c r="A310" s="35"/>
      <c r="B310" s="36"/>
      <c r="C310" s="180" t="s">
        <v>524</v>
      </c>
      <c r="D310" s="180" t="s">
        <v>173</v>
      </c>
      <c r="E310" s="181" t="s">
        <v>2703</v>
      </c>
      <c r="F310" s="182" t="s">
        <v>299</v>
      </c>
      <c r="G310" s="183" t="s">
        <v>300</v>
      </c>
      <c r="H310" s="184">
        <v>3.5529999999999999</v>
      </c>
      <c r="I310" s="185"/>
      <c r="J310" s="186">
        <f>ROUND(I310*H310,2)</f>
        <v>0</v>
      </c>
      <c r="K310" s="182" t="s">
        <v>190</v>
      </c>
      <c r="L310" s="40"/>
      <c r="M310" s="187" t="s">
        <v>19</v>
      </c>
      <c r="N310" s="188" t="s">
        <v>43</v>
      </c>
      <c r="O310" s="65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177</v>
      </c>
      <c r="AT310" s="191" t="s">
        <v>173</v>
      </c>
      <c r="AU310" s="191" t="s">
        <v>82</v>
      </c>
      <c r="AY310" s="18" t="s">
        <v>171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8" t="s">
        <v>80</v>
      </c>
      <c r="BK310" s="192">
        <f>ROUND(I310*H310,2)</f>
        <v>0</v>
      </c>
      <c r="BL310" s="18" t="s">
        <v>177</v>
      </c>
      <c r="BM310" s="191" t="s">
        <v>2704</v>
      </c>
    </row>
    <row r="311" spans="1:65" s="2" customFormat="1" ht="10.199999999999999">
      <c r="A311" s="35"/>
      <c r="B311" s="36"/>
      <c r="C311" s="37"/>
      <c r="D311" s="193" t="s">
        <v>192</v>
      </c>
      <c r="E311" s="37"/>
      <c r="F311" s="194" t="s">
        <v>2705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192</v>
      </c>
      <c r="AU311" s="18" t="s">
        <v>82</v>
      </c>
    </row>
    <row r="312" spans="1:65" s="12" customFormat="1" ht="22.8" customHeight="1">
      <c r="B312" s="164"/>
      <c r="C312" s="165"/>
      <c r="D312" s="166" t="s">
        <v>71</v>
      </c>
      <c r="E312" s="178" t="s">
        <v>775</v>
      </c>
      <c r="F312" s="178" t="s">
        <v>776</v>
      </c>
      <c r="G312" s="165"/>
      <c r="H312" s="165"/>
      <c r="I312" s="168"/>
      <c r="J312" s="179">
        <f>BK312</f>
        <v>0</v>
      </c>
      <c r="K312" s="165"/>
      <c r="L312" s="170"/>
      <c r="M312" s="171"/>
      <c r="N312" s="172"/>
      <c r="O312" s="172"/>
      <c r="P312" s="173">
        <f>SUM(P313:P315)</f>
        <v>0</v>
      </c>
      <c r="Q312" s="172"/>
      <c r="R312" s="173">
        <f>SUM(R313:R315)</f>
        <v>0</v>
      </c>
      <c r="S312" s="172"/>
      <c r="T312" s="174">
        <f>SUM(T313:T315)</f>
        <v>0</v>
      </c>
      <c r="AR312" s="175" t="s">
        <v>80</v>
      </c>
      <c r="AT312" s="176" t="s">
        <v>71</v>
      </c>
      <c r="AU312" s="176" t="s">
        <v>80</v>
      </c>
      <c r="AY312" s="175" t="s">
        <v>171</v>
      </c>
      <c r="BK312" s="177">
        <f>SUM(BK313:BK315)</f>
        <v>0</v>
      </c>
    </row>
    <row r="313" spans="1:65" s="2" customFormat="1" ht="37.799999999999997" customHeight="1">
      <c r="A313" s="35"/>
      <c r="B313" s="36"/>
      <c r="C313" s="180" t="s">
        <v>528</v>
      </c>
      <c r="D313" s="180" t="s">
        <v>173</v>
      </c>
      <c r="E313" s="181" t="s">
        <v>2706</v>
      </c>
      <c r="F313" s="182" t="s">
        <v>2707</v>
      </c>
      <c r="G313" s="183" t="s">
        <v>300</v>
      </c>
      <c r="H313" s="184">
        <v>345.31099999999998</v>
      </c>
      <c r="I313" s="185"/>
      <c r="J313" s="186">
        <f>ROUND(I313*H313,2)</f>
        <v>0</v>
      </c>
      <c r="K313" s="182" t="s">
        <v>190</v>
      </c>
      <c r="L313" s="40"/>
      <c r="M313" s="187" t="s">
        <v>19</v>
      </c>
      <c r="N313" s="188" t="s">
        <v>43</v>
      </c>
      <c r="O313" s="65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1" t="s">
        <v>177</v>
      </c>
      <c r="AT313" s="191" t="s">
        <v>173</v>
      </c>
      <c r="AU313" s="191" t="s">
        <v>82</v>
      </c>
      <c r="AY313" s="18" t="s">
        <v>171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80</v>
      </c>
      <c r="BK313" s="192">
        <f>ROUND(I313*H313,2)</f>
        <v>0</v>
      </c>
      <c r="BL313" s="18" t="s">
        <v>177</v>
      </c>
      <c r="BM313" s="191" t="s">
        <v>2708</v>
      </c>
    </row>
    <row r="314" spans="1:65" s="2" customFormat="1" ht="10.199999999999999">
      <c r="A314" s="35"/>
      <c r="B314" s="36"/>
      <c r="C314" s="37"/>
      <c r="D314" s="193" t="s">
        <v>192</v>
      </c>
      <c r="E314" s="37"/>
      <c r="F314" s="194" t="s">
        <v>2709</v>
      </c>
      <c r="G314" s="37"/>
      <c r="H314" s="37"/>
      <c r="I314" s="195"/>
      <c r="J314" s="37"/>
      <c r="K314" s="37"/>
      <c r="L314" s="40"/>
      <c r="M314" s="196"/>
      <c r="N314" s="197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192</v>
      </c>
      <c r="AU314" s="18" t="s">
        <v>82</v>
      </c>
    </row>
    <row r="315" spans="1:65" s="2" customFormat="1" ht="19.2">
      <c r="A315" s="35"/>
      <c r="B315" s="36"/>
      <c r="C315" s="37"/>
      <c r="D315" s="200" t="s">
        <v>233</v>
      </c>
      <c r="E315" s="37"/>
      <c r="F315" s="231" t="s">
        <v>782</v>
      </c>
      <c r="G315" s="37"/>
      <c r="H315" s="37"/>
      <c r="I315" s="195"/>
      <c r="J315" s="37"/>
      <c r="K315" s="37"/>
      <c r="L315" s="40"/>
      <c r="M315" s="196"/>
      <c r="N315" s="197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233</v>
      </c>
      <c r="AU315" s="18" t="s">
        <v>82</v>
      </c>
    </row>
    <row r="316" spans="1:65" s="12" customFormat="1" ht="25.95" customHeight="1">
      <c r="B316" s="164"/>
      <c r="C316" s="165"/>
      <c r="D316" s="166" t="s">
        <v>71</v>
      </c>
      <c r="E316" s="167" t="s">
        <v>783</v>
      </c>
      <c r="F316" s="167" t="s">
        <v>784</v>
      </c>
      <c r="G316" s="165"/>
      <c r="H316" s="165"/>
      <c r="I316" s="168"/>
      <c r="J316" s="169">
        <f>BK316</f>
        <v>0</v>
      </c>
      <c r="K316" s="165"/>
      <c r="L316" s="170"/>
      <c r="M316" s="171"/>
      <c r="N316" s="172"/>
      <c r="O316" s="172"/>
      <c r="P316" s="173">
        <f>P317</f>
        <v>0</v>
      </c>
      <c r="Q316" s="172"/>
      <c r="R316" s="173">
        <f>R317</f>
        <v>0</v>
      </c>
      <c r="S316" s="172"/>
      <c r="T316" s="174">
        <f>T317</f>
        <v>0</v>
      </c>
      <c r="AR316" s="175" t="s">
        <v>82</v>
      </c>
      <c r="AT316" s="176" t="s">
        <v>71</v>
      </c>
      <c r="AU316" s="176" t="s">
        <v>72</v>
      </c>
      <c r="AY316" s="175" t="s">
        <v>171</v>
      </c>
      <c r="BK316" s="177">
        <f>BK317</f>
        <v>0</v>
      </c>
    </row>
    <row r="317" spans="1:65" s="12" customFormat="1" ht="22.8" customHeight="1">
      <c r="B317" s="164"/>
      <c r="C317" s="165"/>
      <c r="D317" s="166" t="s">
        <v>71</v>
      </c>
      <c r="E317" s="178" t="s">
        <v>1614</v>
      </c>
      <c r="F317" s="178" t="s">
        <v>2710</v>
      </c>
      <c r="G317" s="165"/>
      <c r="H317" s="165"/>
      <c r="I317" s="168"/>
      <c r="J317" s="179">
        <f>BK317</f>
        <v>0</v>
      </c>
      <c r="K317" s="165"/>
      <c r="L317" s="170"/>
      <c r="M317" s="171"/>
      <c r="N317" s="172"/>
      <c r="O317" s="172"/>
      <c r="P317" s="173">
        <f>SUM(P318:P324)</f>
        <v>0</v>
      </c>
      <c r="Q317" s="172"/>
      <c r="R317" s="173">
        <f>SUM(R318:R324)</f>
        <v>0</v>
      </c>
      <c r="S317" s="172"/>
      <c r="T317" s="174">
        <f>SUM(T318:T324)</f>
        <v>0</v>
      </c>
      <c r="AR317" s="175" t="s">
        <v>82</v>
      </c>
      <c r="AT317" s="176" t="s">
        <v>71</v>
      </c>
      <c r="AU317" s="176" t="s">
        <v>80</v>
      </c>
      <c r="AY317" s="175" t="s">
        <v>171</v>
      </c>
      <c r="BK317" s="177">
        <f>SUM(BK318:BK324)</f>
        <v>0</v>
      </c>
    </row>
    <row r="318" spans="1:65" s="2" customFormat="1" ht="16.5" customHeight="1">
      <c r="A318" s="35"/>
      <c r="B318" s="36"/>
      <c r="C318" s="232" t="s">
        <v>535</v>
      </c>
      <c r="D318" s="232" t="s">
        <v>315</v>
      </c>
      <c r="E318" s="233" t="s">
        <v>2711</v>
      </c>
      <c r="F318" s="234" t="s">
        <v>2712</v>
      </c>
      <c r="G318" s="235" t="s">
        <v>189</v>
      </c>
      <c r="H318" s="236">
        <v>3</v>
      </c>
      <c r="I318" s="237"/>
      <c r="J318" s="238">
        <f t="shared" ref="J318:J324" si="0">ROUND(I318*H318,2)</f>
        <v>0</v>
      </c>
      <c r="K318" s="234" t="s">
        <v>19</v>
      </c>
      <c r="L318" s="239"/>
      <c r="M318" s="240" t="s">
        <v>19</v>
      </c>
      <c r="N318" s="241" t="s">
        <v>43</v>
      </c>
      <c r="O318" s="65"/>
      <c r="P318" s="189">
        <f t="shared" ref="P318:P324" si="1">O318*H318</f>
        <v>0</v>
      </c>
      <c r="Q318" s="189">
        <v>0</v>
      </c>
      <c r="R318" s="189">
        <f t="shared" ref="R318:R324" si="2">Q318*H318</f>
        <v>0</v>
      </c>
      <c r="S318" s="189">
        <v>0</v>
      </c>
      <c r="T318" s="190">
        <f t="shared" ref="T318:T324" si="3"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1" t="s">
        <v>362</v>
      </c>
      <c r="AT318" s="191" t="s">
        <v>315</v>
      </c>
      <c r="AU318" s="191" t="s">
        <v>82</v>
      </c>
      <c r="AY318" s="18" t="s">
        <v>171</v>
      </c>
      <c r="BE318" s="192">
        <f t="shared" ref="BE318:BE324" si="4">IF(N318="základní",J318,0)</f>
        <v>0</v>
      </c>
      <c r="BF318" s="192">
        <f t="shared" ref="BF318:BF324" si="5">IF(N318="snížená",J318,0)</f>
        <v>0</v>
      </c>
      <c r="BG318" s="192">
        <f t="shared" ref="BG318:BG324" si="6">IF(N318="zákl. přenesená",J318,0)</f>
        <v>0</v>
      </c>
      <c r="BH318" s="192">
        <f t="shared" ref="BH318:BH324" si="7">IF(N318="sníž. přenesená",J318,0)</f>
        <v>0</v>
      </c>
      <c r="BI318" s="192">
        <f t="shared" ref="BI318:BI324" si="8">IF(N318="nulová",J318,0)</f>
        <v>0</v>
      </c>
      <c r="BJ318" s="18" t="s">
        <v>80</v>
      </c>
      <c r="BK318" s="192">
        <f t="shared" ref="BK318:BK324" si="9">ROUND(I318*H318,2)</f>
        <v>0</v>
      </c>
      <c r="BL318" s="18" t="s">
        <v>260</v>
      </c>
      <c r="BM318" s="191" t="s">
        <v>2713</v>
      </c>
    </row>
    <row r="319" spans="1:65" s="2" customFormat="1" ht="16.5" customHeight="1">
      <c r="A319" s="35"/>
      <c r="B319" s="36"/>
      <c r="C319" s="232" t="s">
        <v>539</v>
      </c>
      <c r="D319" s="232" t="s">
        <v>315</v>
      </c>
      <c r="E319" s="233" t="s">
        <v>2714</v>
      </c>
      <c r="F319" s="234" t="s">
        <v>2715</v>
      </c>
      <c r="G319" s="235" t="s">
        <v>189</v>
      </c>
      <c r="H319" s="236">
        <v>1</v>
      </c>
      <c r="I319" s="237"/>
      <c r="J319" s="238">
        <f t="shared" si="0"/>
        <v>0</v>
      </c>
      <c r="K319" s="234" t="s">
        <v>19</v>
      </c>
      <c r="L319" s="239"/>
      <c r="M319" s="240" t="s">
        <v>19</v>
      </c>
      <c r="N319" s="241" t="s">
        <v>43</v>
      </c>
      <c r="O319" s="65"/>
      <c r="P319" s="189">
        <f t="shared" si="1"/>
        <v>0</v>
      </c>
      <c r="Q319" s="189">
        <v>0</v>
      </c>
      <c r="R319" s="189">
        <f t="shared" si="2"/>
        <v>0</v>
      </c>
      <c r="S319" s="189">
        <v>0</v>
      </c>
      <c r="T319" s="190">
        <f t="shared" si="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1" t="s">
        <v>362</v>
      </c>
      <c r="AT319" s="191" t="s">
        <v>315</v>
      </c>
      <c r="AU319" s="191" t="s">
        <v>82</v>
      </c>
      <c r="AY319" s="18" t="s">
        <v>171</v>
      </c>
      <c r="BE319" s="192">
        <f t="shared" si="4"/>
        <v>0</v>
      </c>
      <c r="BF319" s="192">
        <f t="shared" si="5"/>
        <v>0</v>
      </c>
      <c r="BG319" s="192">
        <f t="shared" si="6"/>
        <v>0</v>
      </c>
      <c r="BH319" s="192">
        <f t="shared" si="7"/>
        <v>0</v>
      </c>
      <c r="BI319" s="192">
        <f t="shared" si="8"/>
        <v>0</v>
      </c>
      <c r="BJ319" s="18" t="s">
        <v>80</v>
      </c>
      <c r="BK319" s="192">
        <f t="shared" si="9"/>
        <v>0</v>
      </c>
      <c r="BL319" s="18" t="s">
        <v>260</v>
      </c>
      <c r="BM319" s="191" t="s">
        <v>2716</v>
      </c>
    </row>
    <row r="320" spans="1:65" s="2" customFormat="1" ht="16.5" customHeight="1">
      <c r="A320" s="35"/>
      <c r="B320" s="36"/>
      <c r="C320" s="180" t="s">
        <v>545</v>
      </c>
      <c r="D320" s="180" t="s">
        <v>173</v>
      </c>
      <c r="E320" s="181" t="s">
        <v>2717</v>
      </c>
      <c r="F320" s="182" t="s">
        <v>2718</v>
      </c>
      <c r="G320" s="183" t="s">
        <v>189</v>
      </c>
      <c r="H320" s="184">
        <v>4</v>
      </c>
      <c r="I320" s="185"/>
      <c r="J320" s="186">
        <f t="shared" si="0"/>
        <v>0</v>
      </c>
      <c r="K320" s="182" t="s">
        <v>19</v>
      </c>
      <c r="L320" s="40"/>
      <c r="M320" s="187" t="s">
        <v>19</v>
      </c>
      <c r="N320" s="188" t="s">
        <v>43</v>
      </c>
      <c r="O320" s="65"/>
      <c r="P320" s="189">
        <f t="shared" si="1"/>
        <v>0</v>
      </c>
      <c r="Q320" s="189">
        <v>0</v>
      </c>
      <c r="R320" s="189">
        <f t="shared" si="2"/>
        <v>0</v>
      </c>
      <c r="S320" s="189">
        <v>0</v>
      </c>
      <c r="T320" s="190">
        <f t="shared" si="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1" t="s">
        <v>260</v>
      </c>
      <c r="AT320" s="191" t="s">
        <v>173</v>
      </c>
      <c r="AU320" s="191" t="s">
        <v>82</v>
      </c>
      <c r="AY320" s="18" t="s">
        <v>171</v>
      </c>
      <c r="BE320" s="192">
        <f t="shared" si="4"/>
        <v>0</v>
      </c>
      <c r="BF320" s="192">
        <f t="shared" si="5"/>
        <v>0</v>
      </c>
      <c r="BG320" s="192">
        <f t="shared" si="6"/>
        <v>0</v>
      </c>
      <c r="BH320" s="192">
        <f t="shared" si="7"/>
        <v>0</v>
      </c>
      <c r="BI320" s="192">
        <f t="shared" si="8"/>
        <v>0</v>
      </c>
      <c r="BJ320" s="18" t="s">
        <v>80</v>
      </c>
      <c r="BK320" s="192">
        <f t="shared" si="9"/>
        <v>0</v>
      </c>
      <c r="BL320" s="18" t="s">
        <v>260</v>
      </c>
      <c r="BM320" s="191" t="s">
        <v>2719</v>
      </c>
    </row>
    <row r="321" spans="1:65" s="2" customFormat="1" ht="16.5" customHeight="1">
      <c r="A321" s="35"/>
      <c r="B321" s="36"/>
      <c r="C321" s="180" t="s">
        <v>551</v>
      </c>
      <c r="D321" s="180" t="s">
        <v>173</v>
      </c>
      <c r="E321" s="181" t="s">
        <v>2720</v>
      </c>
      <c r="F321" s="182" t="s">
        <v>2721</v>
      </c>
      <c r="G321" s="183" t="s">
        <v>189</v>
      </c>
      <c r="H321" s="184">
        <v>2</v>
      </c>
      <c r="I321" s="185"/>
      <c r="J321" s="186">
        <f t="shared" si="0"/>
        <v>0</v>
      </c>
      <c r="K321" s="182" t="s">
        <v>19</v>
      </c>
      <c r="L321" s="40"/>
      <c r="M321" s="187" t="s">
        <v>19</v>
      </c>
      <c r="N321" s="188" t="s">
        <v>43</v>
      </c>
      <c r="O321" s="65"/>
      <c r="P321" s="189">
        <f t="shared" si="1"/>
        <v>0</v>
      </c>
      <c r="Q321" s="189">
        <v>0</v>
      </c>
      <c r="R321" s="189">
        <f t="shared" si="2"/>
        <v>0</v>
      </c>
      <c r="S321" s="189">
        <v>0</v>
      </c>
      <c r="T321" s="190">
        <f t="shared" si="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1" t="s">
        <v>260</v>
      </c>
      <c r="AT321" s="191" t="s">
        <v>173</v>
      </c>
      <c r="AU321" s="191" t="s">
        <v>82</v>
      </c>
      <c r="AY321" s="18" t="s">
        <v>171</v>
      </c>
      <c r="BE321" s="192">
        <f t="shared" si="4"/>
        <v>0</v>
      </c>
      <c r="BF321" s="192">
        <f t="shared" si="5"/>
        <v>0</v>
      </c>
      <c r="BG321" s="192">
        <f t="shared" si="6"/>
        <v>0</v>
      </c>
      <c r="BH321" s="192">
        <f t="shared" si="7"/>
        <v>0</v>
      </c>
      <c r="BI321" s="192">
        <f t="shared" si="8"/>
        <v>0</v>
      </c>
      <c r="BJ321" s="18" t="s">
        <v>80</v>
      </c>
      <c r="BK321" s="192">
        <f t="shared" si="9"/>
        <v>0</v>
      </c>
      <c r="BL321" s="18" t="s">
        <v>260</v>
      </c>
      <c r="BM321" s="191" t="s">
        <v>2722</v>
      </c>
    </row>
    <row r="322" spans="1:65" s="2" customFormat="1" ht="16.5" customHeight="1">
      <c r="A322" s="35"/>
      <c r="B322" s="36"/>
      <c r="C322" s="180" t="s">
        <v>558</v>
      </c>
      <c r="D322" s="180" t="s">
        <v>173</v>
      </c>
      <c r="E322" s="181" t="s">
        <v>2723</v>
      </c>
      <c r="F322" s="182" t="s">
        <v>2724</v>
      </c>
      <c r="G322" s="183" t="s">
        <v>189</v>
      </c>
      <c r="H322" s="184">
        <v>1</v>
      </c>
      <c r="I322" s="185"/>
      <c r="J322" s="186">
        <f t="shared" si="0"/>
        <v>0</v>
      </c>
      <c r="K322" s="182" t="s">
        <v>19</v>
      </c>
      <c r="L322" s="40"/>
      <c r="M322" s="187" t="s">
        <v>19</v>
      </c>
      <c r="N322" s="188" t="s">
        <v>43</v>
      </c>
      <c r="O322" s="65"/>
      <c r="P322" s="189">
        <f t="shared" si="1"/>
        <v>0</v>
      </c>
      <c r="Q322" s="189">
        <v>0</v>
      </c>
      <c r="R322" s="189">
        <f t="shared" si="2"/>
        <v>0</v>
      </c>
      <c r="S322" s="189">
        <v>0</v>
      </c>
      <c r="T322" s="190">
        <f t="shared" si="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1" t="s">
        <v>260</v>
      </c>
      <c r="AT322" s="191" t="s">
        <v>173</v>
      </c>
      <c r="AU322" s="191" t="s">
        <v>82</v>
      </c>
      <c r="AY322" s="18" t="s">
        <v>171</v>
      </c>
      <c r="BE322" s="192">
        <f t="shared" si="4"/>
        <v>0</v>
      </c>
      <c r="BF322" s="192">
        <f t="shared" si="5"/>
        <v>0</v>
      </c>
      <c r="BG322" s="192">
        <f t="shared" si="6"/>
        <v>0</v>
      </c>
      <c r="BH322" s="192">
        <f t="shared" si="7"/>
        <v>0</v>
      </c>
      <c r="BI322" s="192">
        <f t="shared" si="8"/>
        <v>0</v>
      </c>
      <c r="BJ322" s="18" t="s">
        <v>80</v>
      </c>
      <c r="BK322" s="192">
        <f t="shared" si="9"/>
        <v>0</v>
      </c>
      <c r="BL322" s="18" t="s">
        <v>260</v>
      </c>
      <c r="BM322" s="191" t="s">
        <v>2725</v>
      </c>
    </row>
    <row r="323" spans="1:65" s="2" customFormat="1" ht="16.5" customHeight="1">
      <c r="A323" s="35"/>
      <c r="B323" s="36"/>
      <c r="C323" s="180" t="s">
        <v>564</v>
      </c>
      <c r="D323" s="180" t="s">
        <v>173</v>
      </c>
      <c r="E323" s="181" t="s">
        <v>2726</v>
      </c>
      <c r="F323" s="182" t="s">
        <v>2727</v>
      </c>
      <c r="G323" s="183" t="s">
        <v>185</v>
      </c>
      <c r="H323" s="184">
        <v>1</v>
      </c>
      <c r="I323" s="185"/>
      <c r="J323" s="186">
        <f t="shared" si="0"/>
        <v>0</v>
      </c>
      <c r="K323" s="182" t="s">
        <v>19</v>
      </c>
      <c r="L323" s="40"/>
      <c r="M323" s="187" t="s">
        <v>19</v>
      </c>
      <c r="N323" s="188" t="s">
        <v>43</v>
      </c>
      <c r="O323" s="65"/>
      <c r="P323" s="189">
        <f t="shared" si="1"/>
        <v>0</v>
      </c>
      <c r="Q323" s="189">
        <v>0</v>
      </c>
      <c r="R323" s="189">
        <f t="shared" si="2"/>
        <v>0</v>
      </c>
      <c r="S323" s="189">
        <v>0</v>
      </c>
      <c r="T323" s="190">
        <f t="shared" si="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1" t="s">
        <v>260</v>
      </c>
      <c r="AT323" s="191" t="s">
        <v>173</v>
      </c>
      <c r="AU323" s="191" t="s">
        <v>82</v>
      </c>
      <c r="AY323" s="18" t="s">
        <v>171</v>
      </c>
      <c r="BE323" s="192">
        <f t="shared" si="4"/>
        <v>0</v>
      </c>
      <c r="BF323" s="192">
        <f t="shared" si="5"/>
        <v>0</v>
      </c>
      <c r="BG323" s="192">
        <f t="shared" si="6"/>
        <v>0</v>
      </c>
      <c r="BH323" s="192">
        <f t="shared" si="7"/>
        <v>0</v>
      </c>
      <c r="BI323" s="192">
        <f t="shared" si="8"/>
        <v>0</v>
      </c>
      <c r="BJ323" s="18" t="s">
        <v>80</v>
      </c>
      <c r="BK323" s="192">
        <f t="shared" si="9"/>
        <v>0</v>
      </c>
      <c r="BL323" s="18" t="s">
        <v>260</v>
      </c>
      <c r="BM323" s="191" t="s">
        <v>2728</v>
      </c>
    </row>
    <row r="324" spans="1:65" s="2" customFormat="1" ht="16.5" customHeight="1">
      <c r="A324" s="35"/>
      <c r="B324" s="36"/>
      <c r="C324" s="180" t="s">
        <v>570</v>
      </c>
      <c r="D324" s="180" t="s">
        <v>173</v>
      </c>
      <c r="E324" s="181" t="s">
        <v>2729</v>
      </c>
      <c r="F324" s="182" t="s">
        <v>2730</v>
      </c>
      <c r="G324" s="183" t="s">
        <v>185</v>
      </c>
      <c r="H324" s="184">
        <v>1</v>
      </c>
      <c r="I324" s="185"/>
      <c r="J324" s="186">
        <f t="shared" si="0"/>
        <v>0</v>
      </c>
      <c r="K324" s="182" t="s">
        <v>19</v>
      </c>
      <c r="L324" s="40"/>
      <c r="M324" s="257" t="s">
        <v>19</v>
      </c>
      <c r="N324" s="258" t="s">
        <v>43</v>
      </c>
      <c r="O324" s="259"/>
      <c r="P324" s="260">
        <f t="shared" si="1"/>
        <v>0</v>
      </c>
      <c r="Q324" s="260">
        <v>0</v>
      </c>
      <c r="R324" s="260">
        <f t="shared" si="2"/>
        <v>0</v>
      </c>
      <c r="S324" s="260">
        <v>0</v>
      </c>
      <c r="T324" s="261">
        <f t="shared" si="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1" t="s">
        <v>260</v>
      </c>
      <c r="AT324" s="191" t="s">
        <v>173</v>
      </c>
      <c r="AU324" s="191" t="s">
        <v>82</v>
      </c>
      <c r="AY324" s="18" t="s">
        <v>171</v>
      </c>
      <c r="BE324" s="192">
        <f t="shared" si="4"/>
        <v>0</v>
      </c>
      <c r="BF324" s="192">
        <f t="shared" si="5"/>
        <v>0</v>
      </c>
      <c r="BG324" s="192">
        <f t="shared" si="6"/>
        <v>0</v>
      </c>
      <c r="BH324" s="192">
        <f t="shared" si="7"/>
        <v>0</v>
      </c>
      <c r="BI324" s="192">
        <f t="shared" si="8"/>
        <v>0</v>
      </c>
      <c r="BJ324" s="18" t="s">
        <v>80</v>
      </c>
      <c r="BK324" s="192">
        <f t="shared" si="9"/>
        <v>0</v>
      </c>
      <c r="BL324" s="18" t="s">
        <v>260</v>
      </c>
      <c r="BM324" s="191" t="s">
        <v>2731</v>
      </c>
    </row>
    <row r="325" spans="1:65" s="2" customFormat="1" ht="6.9" customHeight="1">
      <c r="A325" s="35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0"/>
      <c r="M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</row>
  </sheetData>
  <sheetProtection algorithmName="SHA-512" hashValue="JJ+t/UyH/Oa8Ms6BEV9itDp8Z9tBAl21YV3H0/yBtEa9Drsrz36psaqVE/KUxywNMGMNXfuzwpR+bExFdkV6vQ==" saltValue="kZR8aovWko7faDdx6c0PieYwkEIcTfZqjARthTv1mOgo+dIWdZNSx/IynDxMM+8rgfATsLkKe8nw8IOm8Zmd4Q==" spinCount="100000" sheet="1" objects="1" scenarios="1" formatColumns="0" formatRows="0" autoFilter="0"/>
  <autoFilter ref="C90:K324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7" r:id="rId3"/>
    <hyperlink ref="F111" r:id="rId4"/>
    <hyperlink ref="F116" r:id="rId5"/>
    <hyperlink ref="F122" r:id="rId6"/>
    <hyperlink ref="F124" r:id="rId7"/>
    <hyperlink ref="F128" r:id="rId8"/>
    <hyperlink ref="F132" r:id="rId9"/>
    <hyperlink ref="F135" r:id="rId10"/>
    <hyperlink ref="F141" r:id="rId11"/>
    <hyperlink ref="F150" r:id="rId12"/>
    <hyperlink ref="F156" r:id="rId13"/>
    <hyperlink ref="F160" r:id="rId14"/>
    <hyperlink ref="F165" r:id="rId15"/>
    <hyperlink ref="F175" r:id="rId16"/>
    <hyperlink ref="F183" r:id="rId17"/>
    <hyperlink ref="F188" r:id="rId18"/>
    <hyperlink ref="F193" r:id="rId19"/>
    <hyperlink ref="F196" r:id="rId20"/>
    <hyperlink ref="F201" r:id="rId21"/>
    <hyperlink ref="F206" r:id="rId22"/>
    <hyperlink ref="F211" r:id="rId23"/>
    <hyperlink ref="F213" r:id="rId24"/>
    <hyperlink ref="F219" r:id="rId25"/>
    <hyperlink ref="F223" r:id="rId26"/>
    <hyperlink ref="F229" r:id="rId27"/>
    <hyperlink ref="F232" r:id="rId28"/>
    <hyperlink ref="F236" r:id="rId29"/>
    <hyperlink ref="F244" r:id="rId30"/>
    <hyperlink ref="F250" r:id="rId31"/>
    <hyperlink ref="F256" r:id="rId32"/>
    <hyperlink ref="F261" r:id="rId33"/>
    <hyperlink ref="F263" r:id="rId34"/>
    <hyperlink ref="F270" r:id="rId35"/>
    <hyperlink ref="F274" r:id="rId36"/>
    <hyperlink ref="F279" r:id="rId37"/>
    <hyperlink ref="F281" r:id="rId38"/>
    <hyperlink ref="F283" r:id="rId39"/>
    <hyperlink ref="F289" r:id="rId40"/>
    <hyperlink ref="F293" r:id="rId41"/>
    <hyperlink ref="F296" r:id="rId42"/>
    <hyperlink ref="F298" r:id="rId43"/>
    <hyperlink ref="F303" r:id="rId44"/>
    <hyperlink ref="F305" r:id="rId45"/>
    <hyperlink ref="F309" r:id="rId46"/>
    <hyperlink ref="F311" r:id="rId47"/>
    <hyperlink ref="F314" r:id="rId48"/>
  </hyperlinks>
  <pageMargins left="0.39374999999999999" right="0.39374999999999999" top="0.39374999999999999" bottom="0.39374999999999999" header="0" footer="0"/>
  <pageSetup paperSize="9" scale="76" fitToHeight="100" orientation="portrait" blackAndWhite="1" r:id="rId49"/>
  <headerFooter>
    <oddFooter>&amp;CStrana &amp;P z &amp;N</oddFooter>
  </headerFooter>
  <drawing r:id="rId5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101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2732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ROUND(J84,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ROUND((SUM(BE84:BE144)),  2)</f>
        <v>0</v>
      </c>
      <c r="G33" s="35"/>
      <c r="H33" s="35"/>
      <c r="I33" s="126">
        <v>0.21</v>
      </c>
      <c r="J33" s="125">
        <f>ROUND(((SUM(BE84:BE144))*I33),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ROUND((SUM(BF84:BF144)),  2)</f>
        <v>0</v>
      </c>
      <c r="G34" s="35"/>
      <c r="H34" s="35"/>
      <c r="I34" s="126">
        <v>0.12</v>
      </c>
      <c r="J34" s="125">
        <f>ROUND(((SUM(BF84:BF144))*I34),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ROUND((SUM(BG84:BG144)),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ROUND((SUM(BH84:BH144)),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ROUND((SUM(BI84:BI144)),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04 - Dešťová kanalizace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2733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95" customHeight="1">
      <c r="B61" s="148"/>
      <c r="C61" s="98"/>
      <c r="D61" s="149" t="s">
        <v>134</v>
      </c>
      <c r="E61" s="150"/>
      <c r="F61" s="150"/>
      <c r="G61" s="150"/>
      <c r="H61" s="150"/>
      <c r="I61" s="150"/>
      <c r="J61" s="151">
        <f>J86</f>
        <v>0</v>
      </c>
      <c r="K61" s="98"/>
      <c r="L61" s="152"/>
    </row>
    <row r="62" spans="1:47" s="10" customFormat="1" ht="19.95" customHeight="1">
      <c r="B62" s="148"/>
      <c r="C62" s="98"/>
      <c r="D62" s="149" t="s">
        <v>137</v>
      </c>
      <c r="E62" s="150"/>
      <c r="F62" s="150"/>
      <c r="G62" s="150"/>
      <c r="H62" s="150"/>
      <c r="I62" s="150"/>
      <c r="J62" s="151">
        <f>J112</f>
        <v>0</v>
      </c>
      <c r="K62" s="98"/>
      <c r="L62" s="152"/>
    </row>
    <row r="63" spans="1:47" s="10" customFormat="1" ht="19.95" customHeight="1">
      <c r="B63" s="148"/>
      <c r="C63" s="98"/>
      <c r="D63" s="149" t="s">
        <v>2475</v>
      </c>
      <c r="E63" s="150"/>
      <c r="F63" s="150"/>
      <c r="G63" s="150"/>
      <c r="H63" s="150"/>
      <c r="I63" s="150"/>
      <c r="J63" s="151">
        <f>J116</f>
        <v>0</v>
      </c>
      <c r="K63" s="98"/>
      <c r="L63" s="152"/>
    </row>
    <row r="64" spans="1:47" s="10" customFormat="1" ht="19.95" customHeight="1">
      <c r="B64" s="148"/>
      <c r="C64" s="98"/>
      <c r="D64" s="149" t="s">
        <v>142</v>
      </c>
      <c r="E64" s="150"/>
      <c r="F64" s="150"/>
      <c r="G64" s="150"/>
      <c r="H64" s="150"/>
      <c r="I64" s="150"/>
      <c r="J64" s="151">
        <f>J142</f>
        <v>0</v>
      </c>
      <c r="K64" s="98"/>
      <c r="L64" s="152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156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0" t="str">
        <f>E7</f>
        <v>Společenský objekt na hřišti ve Veselí</v>
      </c>
      <c r="F74" s="331"/>
      <c r="G74" s="331"/>
      <c r="H74" s="331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127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284" t="str">
        <f>E9</f>
        <v>04 - Dešťová kanalizace</v>
      </c>
      <c r="F76" s="332"/>
      <c r="G76" s="332"/>
      <c r="H76" s="332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Veselí u Oder</v>
      </c>
      <c r="G78" s="37"/>
      <c r="H78" s="37"/>
      <c r="I78" s="30" t="s">
        <v>23</v>
      </c>
      <c r="J78" s="60" t="str">
        <f>IF(J12="","",J12)</f>
        <v>17. 7. 2024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40.049999999999997" customHeight="1">
      <c r="A80" s="35"/>
      <c r="B80" s="36"/>
      <c r="C80" s="30" t="s">
        <v>25</v>
      </c>
      <c r="D80" s="37"/>
      <c r="E80" s="37"/>
      <c r="F80" s="28" t="str">
        <f>E15</f>
        <v>Město Odry</v>
      </c>
      <c r="G80" s="37"/>
      <c r="H80" s="37"/>
      <c r="I80" s="30" t="s">
        <v>31</v>
      </c>
      <c r="J80" s="33" t="str">
        <f>E21</f>
        <v>PRINEX GROUP s.r.o., Masarykovo nám. 11/46, Odry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3"/>
      <c r="B83" s="154"/>
      <c r="C83" s="155" t="s">
        <v>157</v>
      </c>
      <c r="D83" s="156" t="s">
        <v>57</v>
      </c>
      <c r="E83" s="156" t="s">
        <v>53</v>
      </c>
      <c r="F83" s="156" t="s">
        <v>54</v>
      </c>
      <c r="G83" s="156" t="s">
        <v>158</v>
      </c>
      <c r="H83" s="156" t="s">
        <v>159</v>
      </c>
      <c r="I83" s="156" t="s">
        <v>160</v>
      </c>
      <c r="J83" s="156" t="s">
        <v>131</v>
      </c>
      <c r="K83" s="157" t="s">
        <v>161</v>
      </c>
      <c r="L83" s="158"/>
      <c r="M83" s="69" t="s">
        <v>19</v>
      </c>
      <c r="N83" s="70" t="s">
        <v>42</v>
      </c>
      <c r="O83" s="70" t="s">
        <v>162</v>
      </c>
      <c r="P83" s="70" t="s">
        <v>163</v>
      </c>
      <c r="Q83" s="70" t="s">
        <v>164</v>
      </c>
      <c r="R83" s="70" t="s">
        <v>165</v>
      </c>
      <c r="S83" s="70" t="s">
        <v>166</v>
      </c>
      <c r="T83" s="71" t="s">
        <v>167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8" customHeight="1">
      <c r="A84" s="35"/>
      <c r="B84" s="36"/>
      <c r="C84" s="76" t="s">
        <v>168</v>
      </c>
      <c r="D84" s="37"/>
      <c r="E84" s="37"/>
      <c r="F84" s="37"/>
      <c r="G84" s="37"/>
      <c r="H84" s="37"/>
      <c r="I84" s="37"/>
      <c r="J84" s="159">
        <f>BK84</f>
        <v>0</v>
      </c>
      <c r="K84" s="37"/>
      <c r="L84" s="40"/>
      <c r="M84" s="72"/>
      <c r="N84" s="160"/>
      <c r="O84" s="73"/>
      <c r="P84" s="161">
        <f>P85</f>
        <v>0</v>
      </c>
      <c r="Q84" s="73"/>
      <c r="R84" s="161">
        <f>R85</f>
        <v>111.13095680000001</v>
      </c>
      <c r="S84" s="73"/>
      <c r="T84" s="162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132</v>
      </c>
      <c r="BK84" s="163">
        <f>BK85</f>
        <v>0</v>
      </c>
    </row>
    <row r="85" spans="1:65" s="12" customFormat="1" ht="25.95" customHeight="1">
      <c r="B85" s="164"/>
      <c r="C85" s="165"/>
      <c r="D85" s="166" t="s">
        <v>71</v>
      </c>
      <c r="E85" s="167" t="s">
        <v>169</v>
      </c>
      <c r="F85" s="167" t="s">
        <v>169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P86+P112+P116+P142</f>
        <v>0</v>
      </c>
      <c r="Q85" s="172"/>
      <c r="R85" s="173">
        <f>R86+R112+R116+R142</f>
        <v>111.13095680000001</v>
      </c>
      <c r="S85" s="172"/>
      <c r="T85" s="174">
        <f>T86+T112+T116+T142</f>
        <v>0</v>
      </c>
      <c r="AR85" s="175" t="s">
        <v>80</v>
      </c>
      <c r="AT85" s="176" t="s">
        <v>71</v>
      </c>
      <c r="AU85" s="176" t="s">
        <v>72</v>
      </c>
      <c r="AY85" s="175" t="s">
        <v>171</v>
      </c>
      <c r="BK85" s="177">
        <f>BK86+BK112+BK116+BK142</f>
        <v>0</v>
      </c>
    </row>
    <row r="86" spans="1:65" s="12" customFormat="1" ht="22.8" customHeight="1">
      <c r="B86" s="164"/>
      <c r="C86" s="165"/>
      <c r="D86" s="166" t="s">
        <v>71</v>
      </c>
      <c r="E86" s="178" t="s">
        <v>80</v>
      </c>
      <c r="F86" s="178" t="s">
        <v>172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SUM(P87:P111)</f>
        <v>0</v>
      </c>
      <c r="Q86" s="172"/>
      <c r="R86" s="173">
        <f>SUM(R87:R111)</f>
        <v>16.559999999999999</v>
      </c>
      <c r="S86" s="172"/>
      <c r="T86" s="174">
        <f>SUM(T87:T111)</f>
        <v>0</v>
      </c>
      <c r="AR86" s="175" t="s">
        <v>80</v>
      </c>
      <c r="AT86" s="176" t="s">
        <v>71</v>
      </c>
      <c r="AU86" s="176" t="s">
        <v>80</v>
      </c>
      <c r="AY86" s="175" t="s">
        <v>171</v>
      </c>
      <c r="BK86" s="177">
        <f>SUM(BK87:BK111)</f>
        <v>0</v>
      </c>
    </row>
    <row r="87" spans="1:65" s="2" customFormat="1" ht="44.25" customHeight="1">
      <c r="A87" s="35"/>
      <c r="B87" s="36"/>
      <c r="C87" s="180" t="s">
        <v>80</v>
      </c>
      <c r="D87" s="180" t="s">
        <v>173</v>
      </c>
      <c r="E87" s="181" t="s">
        <v>2734</v>
      </c>
      <c r="F87" s="182" t="s">
        <v>2735</v>
      </c>
      <c r="G87" s="183" t="s">
        <v>246</v>
      </c>
      <c r="H87" s="184">
        <v>18.399999999999999</v>
      </c>
      <c r="I87" s="185"/>
      <c r="J87" s="186">
        <f>ROUND(I87*H87,2)</f>
        <v>0</v>
      </c>
      <c r="K87" s="182" t="s">
        <v>190</v>
      </c>
      <c r="L87" s="40"/>
      <c r="M87" s="187" t="s">
        <v>19</v>
      </c>
      <c r="N87" s="188" t="s">
        <v>43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177</v>
      </c>
      <c r="AT87" s="191" t="s">
        <v>173</v>
      </c>
      <c r="AU87" s="191" t="s">
        <v>82</v>
      </c>
      <c r="AY87" s="18" t="s">
        <v>171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8" t="s">
        <v>80</v>
      </c>
      <c r="BK87" s="192">
        <f>ROUND(I87*H87,2)</f>
        <v>0</v>
      </c>
      <c r="BL87" s="18" t="s">
        <v>177</v>
      </c>
      <c r="BM87" s="191" t="s">
        <v>2736</v>
      </c>
    </row>
    <row r="88" spans="1:65" s="2" customFormat="1" ht="10.199999999999999">
      <c r="A88" s="35"/>
      <c r="B88" s="36"/>
      <c r="C88" s="37"/>
      <c r="D88" s="193" t="s">
        <v>192</v>
      </c>
      <c r="E88" s="37"/>
      <c r="F88" s="194" t="s">
        <v>2737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192</v>
      </c>
      <c r="AU88" s="18" t="s">
        <v>82</v>
      </c>
    </row>
    <row r="89" spans="1:65" s="14" customFormat="1" ht="10.199999999999999">
      <c r="B89" s="209"/>
      <c r="C89" s="210"/>
      <c r="D89" s="200" t="s">
        <v>205</v>
      </c>
      <c r="E89" s="211" t="s">
        <v>19</v>
      </c>
      <c r="F89" s="212" t="s">
        <v>2738</v>
      </c>
      <c r="G89" s="210"/>
      <c r="H89" s="213">
        <v>18.399999999999999</v>
      </c>
      <c r="I89" s="214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205</v>
      </c>
      <c r="AU89" s="219" t="s">
        <v>82</v>
      </c>
      <c r="AV89" s="14" t="s">
        <v>82</v>
      </c>
      <c r="AW89" s="14" t="s">
        <v>33</v>
      </c>
      <c r="AX89" s="14" t="s">
        <v>80</v>
      </c>
      <c r="AY89" s="219" t="s">
        <v>171</v>
      </c>
    </row>
    <row r="90" spans="1:65" s="2" customFormat="1" ht="62.7" customHeight="1">
      <c r="A90" s="35"/>
      <c r="B90" s="36"/>
      <c r="C90" s="180" t="s">
        <v>82</v>
      </c>
      <c r="D90" s="180" t="s">
        <v>173</v>
      </c>
      <c r="E90" s="181" t="s">
        <v>2739</v>
      </c>
      <c r="F90" s="182" t="s">
        <v>2740</v>
      </c>
      <c r="G90" s="183" t="s">
        <v>246</v>
      </c>
      <c r="H90" s="184">
        <v>26.68</v>
      </c>
      <c r="I90" s="185"/>
      <c r="J90" s="186">
        <f>ROUND(I90*H90,2)</f>
        <v>0</v>
      </c>
      <c r="K90" s="182" t="s">
        <v>190</v>
      </c>
      <c r="L90" s="40"/>
      <c r="M90" s="187" t="s">
        <v>19</v>
      </c>
      <c r="N90" s="188" t="s">
        <v>43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177</v>
      </c>
      <c r="AT90" s="191" t="s">
        <v>173</v>
      </c>
      <c r="AU90" s="191" t="s">
        <v>82</v>
      </c>
      <c r="AY90" s="18" t="s">
        <v>171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8" t="s">
        <v>80</v>
      </c>
      <c r="BK90" s="192">
        <f>ROUND(I90*H90,2)</f>
        <v>0</v>
      </c>
      <c r="BL90" s="18" t="s">
        <v>177</v>
      </c>
      <c r="BM90" s="191" t="s">
        <v>2741</v>
      </c>
    </row>
    <row r="91" spans="1:65" s="2" customFormat="1" ht="10.199999999999999">
      <c r="A91" s="35"/>
      <c r="B91" s="36"/>
      <c r="C91" s="37"/>
      <c r="D91" s="193" t="s">
        <v>192</v>
      </c>
      <c r="E91" s="37"/>
      <c r="F91" s="194" t="s">
        <v>2742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192</v>
      </c>
      <c r="AU91" s="18" t="s">
        <v>82</v>
      </c>
    </row>
    <row r="92" spans="1:65" s="14" customFormat="1" ht="10.199999999999999">
      <c r="B92" s="209"/>
      <c r="C92" s="210"/>
      <c r="D92" s="200" t="s">
        <v>205</v>
      </c>
      <c r="E92" s="211" t="s">
        <v>19</v>
      </c>
      <c r="F92" s="212" t="s">
        <v>2743</v>
      </c>
      <c r="G92" s="210"/>
      <c r="H92" s="213">
        <v>26.68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205</v>
      </c>
      <c r="AU92" s="219" t="s">
        <v>82</v>
      </c>
      <c r="AV92" s="14" t="s">
        <v>82</v>
      </c>
      <c r="AW92" s="14" t="s">
        <v>33</v>
      </c>
      <c r="AX92" s="14" t="s">
        <v>80</v>
      </c>
      <c r="AY92" s="219" t="s">
        <v>171</v>
      </c>
    </row>
    <row r="93" spans="1:65" s="2" customFormat="1" ht="62.7" customHeight="1">
      <c r="A93" s="35"/>
      <c r="B93" s="36"/>
      <c r="C93" s="180" t="s">
        <v>182</v>
      </c>
      <c r="D93" s="180" t="s">
        <v>173</v>
      </c>
      <c r="E93" s="181" t="s">
        <v>287</v>
      </c>
      <c r="F93" s="182" t="s">
        <v>288</v>
      </c>
      <c r="G93" s="183" t="s">
        <v>246</v>
      </c>
      <c r="H93" s="184">
        <v>10.119999999999999</v>
      </c>
      <c r="I93" s="185"/>
      <c r="J93" s="186">
        <f>ROUND(I93*H93,2)</f>
        <v>0</v>
      </c>
      <c r="K93" s="182" t="s">
        <v>190</v>
      </c>
      <c r="L93" s="40"/>
      <c r="M93" s="187" t="s">
        <v>19</v>
      </c>
      <c r="N93" s="188" t="s">
        <v>43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177</v>
      </c>
      <c r="AT93" s="191" t="s">
        <v>173</v>
      </c>
      <c r="AU93" s="191" t="s">
        <v>82</v>
      </c>
      <c r="AY93" s="18" t="s">
        <v>171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8" t="s">
        <v>80</v>
      </c>
      <c r="BK93" s="192">
        <f>ROUND(I93*H93,2)</f>
        <v>0</v>
      </c>
      <c r="BL93" s="18" t="s">
        <v>177</v>
      </c>
      <c r="BM93" s="191" t="s">
        <v>2744</v>
      </c>
    </row>
    <row r="94" spans="1:65" s="2" customFormat="1" ht="10.199999999999999">
      <c r="A94" s="35"/>
      <c r="B94" s="36"/>
      <c r="C94" s="37"/>
      <c r="D94" s="193" t="s">
        <v>192</v>
      </c>
      <c r="E94" s="37"/>
      <c r="F94" s="194" t="s">
        <v>290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192</v>
      </c>
      <c r="AU94" s="18" t="s">
        <v>82</v>
      </c>
    </row>
    <row r="95" spans="1:65" s="14" customFormat="1" ht="10.199999999999999">
      <c r="B95" s="209"/>
      <c r="C95" s="210"/>
      <c r="D95" s="200" t="s">
        <v>205</v>
      </c>
      <c r="E95" s="211" t="s">
        <v>19</v>
      </c>
      <c r="F95" s="212" t="s">
        <v>2745</v>
      </c>
      <c r="G95" s="210"/>
      <c r="H95" s="213">
        <v>10.119999999999999</v>
      </c>
      <c r="I95" s="214"/>
      <c r="J95" s="210"/>
      <c r="K95" s="210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205</v>
      </c>
      <c r="AU95" s="219" t="s">
        <v>82</v>
      </c>
      <c r="AV95" s="14" t="s">
        <v>82</v>
      </c>
      <c r="AW95" s="14" t="s">
        <v>33</v>
      </c>
      <c r="AX95" s="14" t="s">
        <v>80</v>
      </c>
      <c r="AY95" s="219" t="s">
        <v>171</v>
      </c>
    </row>
    <row r="96" spans="1:65" s="2" customFormat="1" ht="66.75" customHeight="1">
      <c r="A96" s="35"/>
      <c r="B96" s="36"/>
      <c r="C96" s="180" t="s">
        <v>177</v>
      </c>
      <c r="D96" s="180" t="s">
        <v>173</v>
      </c>
      <c r="E96" s="181" t="s">
        <v>292</v>
      </c>
      <c r="F96" s="182" t="s">
        <v>293</v>
      </c>
      <c r="G96" s="183" t="s">
        <v>246</v>
      </c>
      <c r="H96" s="184">
        <v>50.6</v>
      </c>
      <c r="I96" s="185"/>
      <c r="J96" s="186">
        <f>ROUND(I96*H96,2)</f>
        <v>0</v>
      </c>
      <c r="K96" s="182" t="s">
        <v>190</v>
      </c>
      <c r="L96" s="40"/>
      <c r="M96" s="187" t="s">
        <v>19</v>
      </c>
      <c r="N96" s="188" t="s">
        <v>43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177</v>
      </c>
      <c r="AT96" s="191" t="s">
        <v>173</v>
      </c>
      <c r="AU96" s="191" t="s">
        <v>82</v>
      </c>
      <c r="AY96" s="18" t="s">
        <v>171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80</v>
      </c>
      <c r="BK96" s="192">
        <f>ROUND(I96*H96,2)</f>
        <v>0</v>
      </c>
      <c r="BL96" s="18" t="s">
        <v>177</v>
      </c>
      <c r="BM96" s="191" t="s">
        <v>2746</v>
      </c>
    </row>
    <row r="97" spans="1:65" s="2" customFormat="1" ht="10.199999999999999">
      <c r="A97" s="35"/>
      <c r="B97" s="36"/>
      <c r="C97" s="37"/>
      <c r="D97" s="193" t="s">
        <v>192</v>
      </c>
      <c r="E97" s="37"/>
      <c r="F97" s="194" t="s">
        <v>295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192</v>
      </c>
      <c r="AU97" s="18" t="s">
        <v>82</v>
      </c>
    </row>
    <row r="98" spans="1:65" s="14" customFormat="1" ht="10.199999999999999">
      <c r="B98" s="209"/>
      <c r="C98" s="210"/>
      <c r="D98" s="200" t="s">
        <v>205</v>
      </c>
      <c r="E98" s="211" t="s">
        <v>19</v>
      </c>
      <c r="F98" s="212" t="s">
        <v>2747</v>
      </c>
      <c r="G98" s="210"/>
      <c r="H98" s="213">
        <v>50.6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205</v>
      </c>
      <c r="AU98" s="219" t="s">
        <v>82</v>
      </c>
      <c r="AV98" s="14" t="s">
        <v>82</v>
      </c>
      <c r="AW98" s="14" t="s">
        <v>33</v>
      </c>
      <c r="AX98" s="14" t="s">
        <v>80</v>
      </c>
      <c r="AY98" s="219" t="s">
        <v>171</v>
      </c>
    </row>
    <row r="99" spans="1:65" s="2" customFormat="1" ht="44.25" customHeight="1">
      <c r="A99" s="35"/>
      <c r="B99" s="36"/>
      <c r="C99" s="180" t="s">
        <v>194</v>
      </c>
      <c r="D99" s="180" t="s">
        <v>173</v>
      </c>
      <c r="E99" s="181" t="s">
        <v>274</v>
      </c>
      <c r="F99" s="182" t="s">
        <v>275</v>
      </c>
      <c r="G99" s="183" t="s">
        <v>246</v>
      </c>
      <c r="H99" s="184">
        <v>18.399999999999999</v>
      </c>
      <c r="I99" s="185"/>
      <c r="J99" s="186">
        <f>ROUND(I99*H99,2)</f>
        <v>0</v>
      </c>
      <c r="K99" s="182" t="s">
        <v>190</v>
      </c>
      <c r="L99" s="40"/>
      <c r="M99" s="187" t="s">
        <v>19</v>
      </c>
      <c r="N99" s="188" t="s">
        <v>43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177</v>
      </c>
      <c r="AT99" s="191" t="s">
        <v>173</v>
      </c>
      <c r="AU99" s="191" t="s">
        <v>82</v>
      </c>
      <c r="AY99" s="18" t="s">
        <v>171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80</v>
      </c>
      <c r="BK99" s="192">
        <f>ROUND(I99*H99,2)</f>
        <v>0</v>
      </c>
      <c r="BL99" s="18" t="s">
        <v>177</v>
      </c>
      <c r="BM99" s="191" t="s">
        <v>2748</v>
      </c>
    </row>
    <row r="100" spans="1:65" s="2" customFormat="1" ht="10.199999999999999">
      <c r="A100" s="35"/>
      <c r="B100" s="36"/>
      <c r="C100" s="37"/>
      <c r="D100" s="193" t="s">
        <v>192</v>
      </c>
      <c r="E100" s="37"/>
      <c r="F100" s="194" t="s">
        <v>277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192</v>
      </c>
      <c r="AU100" s="18" t="s">
        <v>82</v>
      </c>
    </row>
    <row r="101" spans="1:65" s="14" customFormat="1" ht="10.199999999999999">
      <c r="B101" s="209"/>
      <c r="C101" s="210"/>
      <c r="D101" s="200" t="s">
        <v>205</v>
      </c>
      <c r="E101" s="211" t="s">
        <v>19</v>
      </c>
      <c r="F101" s="212" t="s">
        <v>2749</v>
      </c>
      <c r="G101" s="210"/>
      <c r="H101" s="213">
        <v>18.399999999999999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205</v>
      </c>
      <c r="AU101" s="219" t="s">
        <v>82</v>
      </c>
      <c r="AV101" s="14" t="s">
        <v>82</v>
      </c>
      <c r="AW101" s="14" t="s">
        <v>33</v>
      </c>
      <c r="AX101" s="14" t="s">
        <v>80</v>
      </c>
      <c r="AY101" s="219" t="s">
        <v>171</v>
      </c>
    </row>
    <row r="102" spans="1:65" s="2" customFormat="1" ht="44.25" customHeight="1">
      <c r="A102" s="35"/>
      <c r="B102" s="36"/>
      <c r="C102" s="180" t="s">
        <v>200</v>
      </c>
      <c r="D102" s="180" t="s">
        <v>173</v>
      </c>
      <c r="E102" s="181" t="s">
        <v>2750</v>
      </c>
      <c r="F102" s="182" t="s">
        <v>299</v>
      </c>
      <c r="G102" s="183" t="s">
        <v>300</v>
      </c>
      <c r="H102" s="184">
        <v>16.192</v>
      </c>
      <c r="I102" s="185"/>
      <c r="J102" s="186">
        <f>ROUND(I102*H102,2)</f>
        <v>0</v>
      </c>
      <c r="K102" s="182" t="s">
        <v>190</v>
      </c>
      <c r="L102" s="40"/>
      <c r="M102" s="187" t="s">
        <v>19</v>
      </c>
      <c r="N102" s="188" t="s">
        <v>43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177</v>
      </c>
      <c r="AT102" s="191" t="s">
        <v>173</v>
      </c>
      <c r="AU102" s="191" t="s">
        <v>82</v>
      </c>
      <c r="AY102" s="18" t="s">
        <v>171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8" t="s">
        <v>80</v>
      </c>
      <c r="BK102" s="192">
        <f>ROUND(I102*H102,2)</f>
        <v>0</v>
      </c>
      <c r="BL102" s="18" t="s">
        <v>177</v>
      </c>
      <c r="BM102" s="191" t="s">
        <v>2751</v>
      </c>
    </row>
    <row r="103" spans="1:65" s="2" customFormat="1" ht="10.199999999999999">
      <c r="A103" s="35"/>
      <c r="B103" s="36"/>
      <c r="C103" s="37"/>
      <c r="D103" s="193" t="s">
        <v>192</v>
      </c>
      <c r="E103" s="37"/>
      <c r="F103" s="194" t="s">
        <v>2752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192</v>
      </c>
      <c r="AU103" s="18" t="s">
        <v>82</v>
      </c>
    </row>
    <row r="104" spans="1:65" s="14" customFormat="1" ht="10.199999999999999">
      <c r="B104" s="209"/>
      <c r="C104" s="210"/>
      <c r="D104" s="200" t="s">
        <v>205</v>
      </c>
      <c r="E104" s="211" t="s">
        <v>19</v>
      </c>
      <c r="F104" s="212" t="s">
        <v>2753</v>
      </c>
      <c r="G104" s="210"/>
      <c r="H104" s="213">
        <v>16.192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205</v>
      </c>
      <c r="AU104" s="219" t="s">
        <v>82</v>
      </c>
      <c r="AV104" s="14" t="s">
        <v>82</v>
      </c>
      <c r="AW104" s="14" t="s">
        <v>33</v>
      </c>
      <c r="AX104" s="14" t="s">
        <v>80</v>
      </c>
      <c r="AY104" s="219" t="s">
        <v>171</v>
      </c>
    </row>
    <row r="105" spans="1:65" s="2" customFormat="1" ht="44.25" customHeight="1">
      <c r="A105" s="35"/>
      <c r="B105" s="36"/>
      <c r="C105" s="180" t="s">
        <v>209</v>
      </c>
      <c r="D105" s="180" t="s">
        <v>173</v>
      </c>
      <c r="E105" s="181" t="s">
        <v>2509</v>
      </c>
      <c r="F105" s="182" t="s">
        <v>306</v>
      </c>
      <c r="G105" s="183" t="s">
        <v>246</v>
      </c>
      <c r="H105" s="184">
        <v>8.2799999999999994</v>
      </c>
      <c r="I105" s="185"/>
      <c r="J105" s="186">
        <f>ROUND(I105*H105,2)</f>
        <v>0</v>
      </c>
      <c r="K105" s="182" t="s">
        <v>190</v>
      </c>
      <c r="L105" s="40"/>
      <c r="M105" s="187" t="s">
        <v>19</v>
      </c>
      <c r="N105" s="188" t="s">
        <v>43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177</v>
      </c>
      <c r="AT105" s="191" t="s">
        <v>173</v>
      </c>
      <c r="AU105" s="191" t="s">
        <v>82</v>
      </c>
      <c r="AY105" s="18" t="s">
        <v>171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8" t="s">
        <v>80</v>
      </c>
      <c r="BK105" s="192">
        <f>ROUND(I105*H105,2)</f>
        <v>0</v>
      </c>
      <c r="BL105" s="18" t="s">
        <v>177</v>
      </c>
      <c r="BM105" s="191" t="s">
        <v>2754</v>
      </c>
    </row>
    <row r="106" spans="1:65" s="2" customFormat="1" ht="10.199999999999999">
      <c r="A106" s="35"/>
      <c r="B106" s="36"/>
      <c r="C106" s="37"/>
      <c r="D106" s="193" t="s">
        <v>192</v>
      </c>
      <c r="E106" s="37"/>
      <c r="F106" s="194" t="s">
        <v>2511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192</v>
      </c>
      <c r="AU106" s="18" t="s">
        <v>82</v>
      </c>
    </row>
    <row r="107" spans="1:65" s="2" customFormat="1" ht="66.75" customHeight="1">
      <c r="A107" s="35"/>
      <c r="B107" s="36"/>
      <c r="C107" s="180" t="s">
        <v>214</v>
      </c>
      <c r="D107" s="180" t="s">
        <v>173</v>
      </c>
      <c r="E107" s="181" t="s">
        <v>322</v>
      </c>
      <c r="F107" s="182" t="s">
        <v>2755</v>
      </c>
      <c r="G107" s="183" t="s">
        <v>246</v>
      </c>
      <c r="H107" s="184">
        <v>8.2799999999999994</v>
      </c>
      <c r="I107" s="185"/>
      <c r="J107" s="186">
        <f>ROUND(I107*H107,2)</f>
        <v>0</v>
      </c>
      <c r="K107" s="182" t="s">
        <v>190</v>
      </c>
      <c r="L107" s="40"/>
      <c r="M107" s="187" t="s">
        <v>19</v>
      </c>
      <c r="N107" s="188" t="s">
        <v>43</v>
      </c>
      <c r="O107" s="65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177</v>
      </c>
      <c r="AT107" s="191" t="s">
        <v>173</v>
      </c>
      <c r="AU107" s="191" t="s">
        <v>82</v>
      </c>
      <c r="AY107" s="18" t="s">
        <v>171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80</v>
      </c>
      <c r="BK107" s="192">
        <f>ROUND(I107*H107,2)</f>
        <v>0</v>
      </c>
      <c r="BL107" s="18" t="s">
        <v>177</v>
      </c>
      <c r="BM107" s="191" t="s">
        <v>2756</v>
      </c>
    </row>
    <row r="108" spans="1:65" s="2" customFormat="1" ht="10.199999999999999">
      <c r="A108" s="35"/>
      <c r="B108" s="36"/>
      <c r="C108" s="37"/>
      <c r="D108" s="193" t="s">
        <v>192</v>
      </c>
      <c r="E108" s="37"/>
      <c r="F108" s="194" t="s">
        <v>2757</v>
      </c>
      <c r="G108" s="37"/>
      <c r="H108" s="37"/>
      <c r="I108" s="195"/>
      <c r="J108" s="37"/>
      <c r="K108" s="37"/>
      <c r="L108" s="40"/>
      <c r="M108" s="196"/>
      <c r="N108" s="19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192</v>
      </c>
      <c r="AU108" s="18" t="s">
        <v>82</v>
      </c>
    </row>
    <row r="109" spans="1:65" s="14" customFormat="1" ht="10.199999999999999">
      <c r="B109" s="209"/>
      <c r="C109" s="210"/>
      <c r="D109" s="200" t="s">
        <v>205</v>
      </c>
      <c r="E109" s="211" t="s">
        <v>19</v>
      </c>
      <c r="F109" s="212" t="s">
        <v>2758</v>
      </c>
      <c r="G109" s="210"/>
      <c r="H109" s="213">
        <v>8.2799999999999994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205</v>
      </c>
      <c r="AU109" s="219" t="s">
        <v>82</v>
      </c>
      <c r="AV109" s="14" t="s">
        <v>82</v>
      </c>
      <c r="AW109" s="14" t="s">
        <v>33</v>
      </c>
      <c r="AX109" s="14" t="s">
        <v>80</v>
      </c>
      <c r="AY109" s="219" t="s">
        <v>171</v>
      </c>
    </row>
    <row r="110" spans="1:65" s="2" customFormat="1" ht="16.5" customHeight="1">
      <c r="A110" s="35"/>
      <c r="B110" s="36"/>
      <c r="C110" s="232" t="s">
        <v>219</v>
      </c>
      <c r="D110" s="232" t="s">
        <v>315</v>
      </c>
      <c r="E110" s="233" t="s">
        <v>2759</v>
      </c>
      <c r="F110" s="234" t="s">
        <v>2760</v>
      </c>
      <c r="G110" s="235" t="s">
        <v>300</v>
      </c>
      <c r="H110" s="236">
        <v>16.559999999999999</v>
      </c>
      <c r="I110" s="237"/>
      <c r="J110" s="238">
        <f>ROUND(I110*H110,2)</f>
        <v>0</v>
      </c>
      <c r="K110" s="234" t="s">
        <v>190</v>
      </c>
      <c r="L110" s="239"/>
      <c r="M110" s="240" t="s">
        <v>19</v>
      </c>
      <c r="N110" s="241" t="s">
        <v>43</v>
      </c>
      <c r="O110" s="65"/>
      <c r="P110" s="189">
        <f>O110*H110</f>
        <v>0</v>
      </c>
      <c r="Q110" s="189">
        <v>1</v>
      </c>
      <c r="R110" s="189">
        <f>Q110*H110</f>
        <v>16.559999999999999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214</v>
      </c>
      <c r="AT110" s="191" t="s">
        <v>315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177</v>
      </c>
      <c r="BM110" s="191" t="s">
        <v>2761</v>
      </c>
    </row>
    <row r="111" spans="1:65" s="14" customFormat="1" ht="10.199999999999999">
      <c r="B111" s="209"/>
      <c r="C111" s="210"/>
      <c r="D111" s="200" t="s">
        <v>205</v>
      </c>
      <c r="E111" s="211" t="s">
        <v>19</v>
      </c>
      <c r="F111" s="212" t="s">
        <v>2762</v>
      </c>
      <c r="G111" s="210"/>
      <c r="H111" s="213">
        <v>16.559999999999999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205</v>
      </c>
      <c r="AU111" s="219" t="s">
        <v>82</v>
      </c>
      <c r="AV111" s="14" t="s">
        <v>82</v>
      </c>
      <c r="AW111" s="14" t="s">
        <v>33</v>
      </c>
      <c r="AX111" s="14" t="s">
        <v>80</v>
      </c>
      <c r="AY111" s="219" t="s">
        <v>171</v>
      </c>
    </row>
    <row r="112" spans="1:65" s="12" customFormat="1" ht="22.8" customHeight="1">
      <c r="B112" s="164"/>
      <c r="C112" s="165"/>
      <c r="D112" s="166" t="s">
        <v>71</v>
      </c>
      <c r="E112" s="178" t="s">
        <v>177</v>
      </c>
      <c r="F112" s="178" t="s">
        <v>544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SUM(P113:P115)</f>
        <v>0</v>
      </c>
      <c r="Q112" s="172"/>
      <c r="R112" s="173">
        <f>SUM(R113:R115)</f>
        <v>3.4790168000000001</v>
      </c>
      <c r="S112" s="172"/>
      <c r="T112" s="174">
        <f>SUM(T113:T115)</f>
        <v>0</v>
      </c>
      <c r="AR112" s="175" t="s">
        <v>80</v>
      </c>
      <c r="AT112" s="176" t="s">
        <v>71</v>
      </c>
      <c r="AU112" s="176" t="s">
        <v>80</v>
      </c>
      <c r="AY112" s="175" t="s">
        <v>171</v>
      </c>
      <c r="BK112" s="177">
        <f>SUM(BK113:BK115)</f>
        <v>0</v>
      </c>
    </row>
    <row r="113" spans="1:65" s="2" customFormat="1" ht="33" customHeight="1">
      <c r="A113" s="35"/>
      <c r="B113" s="36"/>
      <c r="C113" s="180" t="s">
        <v>223</v>
      </c>
      <c r="D113" s="180" t="s">
        <v>173</v>
      </c>
      <c r="E113" s="181" t="s">
        <v>2763</v>
      </c>
      <c r="F113" s="182" t="s">
        <v>2764</v>
      </c>
      <c r="G113" s="183" t="s">
        <v>246</v>
      </c>
      <c r="H113" s="184">
        <v>1.84</v>
      </c>
      <c r="I113" s="185"/>
      <c r="J113" s="186">
        <f>ROUND(I113*H113,2)</f>
        <v>0</v>
      </c>
      <c r="K113" s="182" t="s">
        <v>190</v>
      </c>
      <c r="L113" s="40"/>
      <c r="M113" s="187" t="s">
        <v>19</v>
      </c>
      <c r="N113" s="188" t="s">
        <v>43</v>
      </c>
      <c r="O113" s="65"/>
      <c r="P113" s="189">
        <f>O113*H113</f>
        <v>0</v>
      </c>
      <c r="Q113" s="189">
        <v>1.8907700000000001</v>
      </c>
      <c r="R113" s="189">
        <f>Q113*H113</f>
        <v>3.4790168000000001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177</v>
      </c>
      <c r="AT113" s="191" t="s">
        <v>173</v>
      </c>
      <c r="AU113" s="191" t="s">
        <v>82</v>
      </c>
      <c r="AY113" s="18" t="s">
        <v>171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80</v>
      </c>
      <c r="BK113" s="192">
        <f>ROUND(I113*H113,2)</f>
        <v>0</v>
      </c>
      <c r="BL113" s="18" t="s">
        <v>177</v>
      </c>
      <c r="BM113" s="191" t="s">
        <v>2765</v>
      </c>
    </row>
    <row r="114" spans="1:65" s="2" customFormat="1" ht="10.199999999999999">
      <c r="A114" s="35"/>
      <c r="B114" s="36"/>
      <c r="C114" s="37"/>
      <c r="D114" s="193" t="s">
        <v>192</v>
      </c>
      <c r="E114" s="37"/>
      <c r="F114" s="194" t="s">
        <v>2766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192</v>
      </c>
      <c r="AU114" s="18" t="s">
        <v>82</v>
      </c>
    </row>
    <row r="115" spans="1:65" s="14" customFormat="1" ht="10.199999999999999">
      <c r="B115" s="209"/>
      <c r="C115" s="210"/>
      <c r="D115" s="200" t="s">
        <v>205</v>
      </c>
      <c r="E115" s="211" t="s">
        <v>19</v>
      </c>
      <c r="F115" s="212" t="s">
        <v>2767</v>
      </c>
      <c r="G115" s="210"/>
      <c r="H115" s="213">
        <v>1.84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205</v>
      </c>
      <c r="AU115" s="219" t="s">
        <v>82</v>
      </c>
      <c r="AV115" s="14" t="s">
        <v>82</v>
      </c>
      <c r="AW115" s="14" t="s">
        <v>33</v>
      </c>
      <c r="AX115" s="14" t="s">
        <v>80</v>
      </c>
      <c r="AY115" s="219" t="s">
        <v>171</v>
      </c>
    </row>
    <row r="116" spans="1:65" s="12" customFormat="1" ht="22.8" customHeight="1">
      <c r="B116" s="164"/>
      <c r="C116" s="165"/>
      <c r="D116" s="166" t="s">
        <v>71</v>
      </c>
      <c r="E116" s="178" t="s">
        <v>214</v>
      </c>
      <c r="F116" s="178" t="s">
        <v>2590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SUM(P117:P141)</f>
        <v>0</v>
      </c>
      <c r="Q116" s="172"/>
      <c r="R116" s="173">
        <f>SUM(R117:R141)</f>
        <v>91.091940000000008</v>
      </c>
      <c r="S116" s="172"/>
      <c r="T116" s="174">
        <f>SUM(T117:T141)</f>
        <v>0</v>
      </c>
      <c r="AR116" s="175" t="s">
        <v>80</v>
      </c>
      <c r="AT116" s="176" t="s">
        <v>71</v>
      </c>
      <c r="AU116" s="176" t="s">
        <v>80</v>
      </c>
      <c r="AY116" s="175" t="s">
        <v>171</v>
      </c>
      <c r="BK116" s="177">
        <f>SUM(BK117:BK141)</f>
        <v>0</v>
      </c>
    </row>
    <row r="117" spans="1:65" s="2" customFormat="1" ht="24.15" customHeight="1">
      <c r="A117" s="35"/>
      <c r="B117" s="36"/>
      <c r="C117" s="180" t="s">
        <v>225</v>
      </c>
      <c r="D117" s="180" t="s">
        <v>173</v>
      </c>
      <c r="E117" s="181" t="s">
        <v>2768</v>
      </c>
      <c r="F117" s="182" t="s">
        <v>2769</v>
      </c>
      <c r="G117" s="183" t="s">
        <v>189</v>
      </c>
      <c r="H117" s="184">
        <v>1</v>
      </c>
      <c r="I117" s="185"/>
      <c r="J117" s="186">
        <f>ROUND(I117*H117,2)</f>
        <v>0</v>
      </c>
      <c r="K117" s="182" t="s">
        <v>190</v>
      </c>
      <c r="L117" s="40"/>
      <c r="M117" s="187" t="s">
        <v>19</v>
      </c>
      <c r="N117" s="188" t="s">
        <v>43</v>
      </c>
      <c r="O117" s="65"/>
      <c r="P117" s="189">
        <f>O117*H117</f>
        <v>0</v>
      </c>
      <c r="Q117" s="189">
        <v>1.5E-3</v>
      </c>
      <c r="R117" s="189">
        <f>Q117*H117</f>
        <v>1.5E-3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177</v>
      </c>
      <c r="AT117" s="191" t="s">
        <v>173</v>
      </c>
      <c r="AU117" s="191" t="s">
        <v>82</v>
      </c>
      <c r="AY117" s="18" t="s">
        <v>171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80</v>
      </c>
      <c r="BK117" s="192">
        <f>ROUND(I117*H117,2)</f>
        <v>0</v>
      </c>
      <c r="BL117" s="18" t="s">
        <v>177</v>
      </c>
      <c r="BM117" s="191" t="s">
        <v>2770</v>
      </c>
    </row>
    <row r="118" spans="1:65" s="2" customFormat="1" ht="10.199999999999999">
      <c r="A118" s="35"/>
      <c r="B118" s="36"/>
      <c r="C118" s="37"/>
      <c r="D118" s="193" t="s">
        <v>192</v>
      </c>
      <c r="E118" s="37"/>
      <c r="F118" s="194" t="s">
        <v>2771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192</v>
      </c>
      <c r="AU118" s="18" t="s">
        <v>82</v>
      </c>
    </row>
    <row r="119" spans="1:65" s="2" customFormat="1" ht="44.25" customHeight="1">
      <c r="A119" s="35"/>
      <c r="B119" s="36"/>
      <c r="C119" s="180" t="s">
        <v>251</v>
      </c>
      <c r="D119" s="180" t="s">
        <v>173</v>
      </c>
      <c r="E119" s="181" t="s">
        <v>2772</v>
      </c>
      <c r="F119" s="182" t="s">
        <v>2773</v>
      </c>
      <c r="G119" s="183" t="s">
        <v>376</v>
      </c>
      <c r="H119" s="184">
        <v>23</v>
      </c>
      <c r="I119" s="185"/>
      <c r="J119" s="186">
        <f>ROUND(I119*H119,2)</f>
        <v>0</v>
      </c>
      <c r="K119" s="182" t="s">
        <v>889</v>
      </c>
      <c r="L119" s="40"/>
      <c r="M119" s="187" t="s">
        <v>19</v>
      </c>
      <c r="N119" s="188" t="s">
        <v>43</v>
      </c>
      <c r="O119" s="65"/>
      <c r="P119" s="189">
        <f>O119*H119</f>
        <v>0</v>
      </c>
      <c r="Q119" s="189">
        <v>1.83E-3</v>
      </c>
      <c r="R119" s="189">
        <f>Q119*H119</f>
        <v>4.2090000000000002E-2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177</v>
      </c>
      <c r="AT119" s="191" t="s">
        <v>173</v>
      </c>
      <c r="AU119" s="191" t="s">
        <v>82</v>
      </c>
      <c r="AY119" s="18" t="s">
        <v>171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80</v>
      </c>
      <c r="BK119" s="192">
        <f>ROUND(I119*H119,2)</f>
        <v>0</v>
      </c>
      <c r="BL119" s="18" t="s">
        <v>177</v>
      </c>
      <c r="BM119" s="191" t="s">
        <v>2774</v>
      </c>
    </row>
    <row r="120" spans="1:65" s="2" customFormat="1" ht="10.199999999999999">
      <c r="A120" s="35"/>
      <c r="B120" s="36"/>
      <c r="C120" s="37"/>
      <c r="D120" s="193" t="s">
        <v>192</v>
      </c>
      <c r="E120" s="37"/>
      <c r="F120" s="194" t="s">
        <v>2775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192</v>
      </c>
      <c r="AU120" s="18" t="s">
        <v>82</v>
      </c>
    </row>
    <row r="121" spans="1:65" s="2" customFormat="1" ht="16.5" customHeight="1">
      <c r="A121" s="35"/>
      <c r="B121" s="36"/>
      <c r="C121" s="232" t="s">
        <v>260</v>
      </c>
      <c r="D121" s="232" t="s">
        <v>315</v>
      </c>
      <c r="E121" s="233" t="s">
        <v>2776</v>
      </c>
      <c r="F121" s="234" t="s">
        <v>2777</v>
      </c>
      <c r="G121" s="235" t="s">
        <v>376</v>
      </c>
      <c r="H121" s="236">
        <v>23</v>
      </c>
      <c r="I121" s="237"/>
      <c r="J121" s="238">
        <f>ROUND(I121*H121,2)</f>
        <v>0</v>
      </c>
      <c r="K121" s="234" t="s">
        <v>889</v>
      </c>
      <c r="L121" s="239"/>
      <c r="M121" s="240" t="s">
        <v>19</v>
      </c>
      <c r="N121" s="241" t="s">
        <v>43</v>
      </c>
      <c r="O121" s="65"/>
      <c r="P121" s="189">
        <f>O121*H121</f>
        <v>0</v>
      </c>
      <c r="Q121" s="189">
        <v>1.7700000000000001E-3</v>
      </c>
      <c r="R121" s="189">
        <f>Q121*H121</f>
        <v>4.0710000000000003E-2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214</v>
      </c>
      <c r="AT121" s="191" t="s">
        <v>315</v>
      </c>
      <c r="AU121" s="191" t="s">
        <v>82</v>
      </c>
      <c r="AY121" s="18" t="s">
        <v>171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80</v>
      </c>
      <c r="BK121" s="192">
        <f>ROUND(I121*H121,2)</f>
        <v>0</v>
      </c>
      <c r="BL121" s="18" t="s">
        <v>177</v>
      </c>
      <c r="BM121" s="191" t="s">
        <v>2778</v>
      </c>
    </row>
    <row r="122" spans="1:65" s="14" customFormat="1" ht="10.199999999999999">
      <c r="B122" s="209"/>
      <c r="C122" s="210"/>
      <c r="D122" s="200" t="s">
        <v>205</v>
      </c>
      <c r="E122" s="211" t="s">
        <v>19</v>
      </c>
      <c r="F122" s="212" t="s">
        <v>304</v>
      </c>
      <c r="G122" s="210"/>
      <c r="H122" s="213">
        <v>23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205</v>
      </c>
      <c r="AU122" s="219" t="s">
        <v>82</v>
      </c>
      <c r="AV122" s="14" t="s">
        <v>82</v>
      </c>
      <c r="AW122" s="14" t="s">
        <v>33</v>
      </c>
      <c r="AX122" s="14" t="s">
        <v>80</v>
      </c>
      <c r="AY122" s="219" t="s">
        <v>171</v>
      </c>
    </row>
    <row r="123" spans="1:65" s="2" customFormat="1" ht="44.25" customHeight="1">
      <c r="A123" s="35"/>
      <c r="B123" s="36"/>
      <c r="C123" s="180" t="s">
        <v>8</v>
      </c>
      <c r="D123" s="180" t="s">
        <v>173</v>
      </c>
      <c r="E123" s="181" t="s">
        <v>2779</v>
      </c>
      <c r="F123" s="182" t="s">
        <v>2780</v>
      </c>
      <c r="G123" s="183" t="s">
        <v>189</v>
      </c>
      <c r="H123" s="184">
        <v>10</v>
      </c>
      <c r="I123" s="185"/>
      <c r="J123" s="186">
        <f>ROUND(I123*H123,2)</f>
        <v>0</v>
      </c>
      <c r="K123" s="182" t="s">
        <v>190</v>
      </c>
      <c r="L123" s="40"/>
      <c r="M123" s="187" t="s">
        <v>19</v>
      </c>
      <c r="N123" s="188" t="s">
        <v>43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177</v>
      </c>
      <c r="AT123" s="191" t="s">
        <v>173</v>
      </c>
      <c r="AU123" s="191" t="s">
        <v>82</v>
      </c>
      <c r="AY123" s="18" t="s">
        <v>171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80</v>
      </c>
      <c r="BK123" s="192">
        <f>ROUND(I123*H123,2)</f>
        <v>0</v>
      </c>
      <c r="BL123" s="18" t="s">
        <v>177</v>
      </c>
      <c r="BM123" s="191" t="s">
        <v>2781</v>
      </c>
    </row>
    <row r="124" spans="1:65" s="2" customFormat="1" ht="10.199999999999999">
      <c r="A124" s="35"/>
      <c r="B124" s="36"/>
      <c r="C124" s="37"/>
      <c r="D124" s="193" t="s">
        <v>192</v>
      </c>
      <c r="E124" s="37"/>
      <c r="F124" s="194" t="s">
        <v>2782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192</v>
      </c>
      <c r="AU124" s="18" t="s">
        <v>82</v>
      </c>
    </row>
    <row r="125" spans="1:65" s="13" customFormat="1" ht="10.199999999999999">
      <c r="B125" s="198"/>
      <c r="C125" s="199"/>
      <c r="D125" s="200" t="s">
        <v>205</v>
      </c>
      <c r="E125" s="201" t="s">
        <v>19</v>
      </c>
      <c r="F125" s="202" t="s">
        <v>2783</v>
      </c>
      <c r="G125" s="199"/>
      <c r="H125" s="201" t="s">
        <v>19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205</v>
      </c>
      <c r="AU125" s="208" t="s">
        <v>82</v>
      </c>
      <c r="AV125" s="13" t="s">
        <v>80</v>
      </c>
      <c r="AW125" s="13" t="s">
        <v>33</v>
      </c>
      <c r="AX125" s="13" t="s">
        <v>72</v>
      </c>
      <c r="AY125" s="208" t="s">
        <v>171</v>
      </c>
    </row>
    <row r="126" spans="1:65" s="14" customFormat="1" ht="10.199999999999999">
      <c r="B126" s="209"/>
      <c r="C126" s="210"/>
      <c r="D126" s="200" t="s">
        <v>205</v>
      </c>
      <c r="E126" s="211" t="s">
        <v>19</v>
      </c>
      <c r="F126" s="212" t="s">
        <v>223</v>
      </c>
      <c r="G126" s="210"/>
      <c r="H126" s="213">
        <v>10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205</v>
      </c>
      <c r="AU126" s="219" t="s">
        <v>82</v>
      </c>
      <c r="AV126" s="14" t="s">
        <v>82</v>
      </c>
      <c r="AW126" s="14" t="s">
        <v>33</v>
      </c>
      <c r="AX126" s="14" t="s">
        <v>80</v>
      </c>
      <c r="AY126" s="219" t="s">
        <v>171</v>
      </c>
    </row>
    <row r="127" spans="1:65" s="2" customFormat="1" ht="21.75" customHeight="1">
      <c r="A127" s="35"/>
      <c r="B127" s="36"/>
      <c r="C127" s="232" t="s">
        <v>235</v>
      </c>
      <c r="D127" s="232" t="s">
        <v>315</v>
      </c>
      <c r="E127" s="233" t="s">
        <v>2784</v>
      </c>
      <c r="F127" s="234" t="s">
        <v>2785</v>
      </c>
      <c r="G127" s="235" t="s">
        <v>189</v>
      </c>
      <c r="H127" s="236">
        <v>10</v>
      </c>
      <c r="I127" s="237"/>
      <c r="J127" s="238">
        <f>ROUND(I127*H127,2)</f>
        <v>0</v>
      </c>
      <c r="K127" s="234" t="s">
        <v>190</v>
      </c>
      <c r="L127" s="239"/>
      <c r="M127" s="240" t="s">
        <v>19</v>
      </c>
      <c r="N127" s="241" t="s">
        <v>43</v>
      </c>
      <c r="O127" s="65"/>
      <c r="P127" s="189">
        <f>O127*H127</f>
        <v>0</v>
      </c>
      <c r="Q127" s="189">
        <v>6.9999999999999999E-4</v>
      </c>
      <c r="R127" s="189">
        <f>Q127*H127</f>
        <v>7.0000000000000001E-3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214</v>
      </c>
      <c r="AT127" s="191" t="s">
        <v>315</v>
      </c>
      <c r="AU127" s="191" t="s">
        <v>82</v>
      </c>
      <c r="AY127" s="18" t="s">
        <v>171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80</v>
      </c>
      <c r="BK127" s="192">
        <f>ROUND(I127*H127,2)</f>
        <v>0</v>
      </c>
      <c r="BL127" s="18" t="s">
        <v>177</v>
      </c>
      <c r="BM127" s="191" t="s">
        <v>2786</v>
      </c>
    </row>
    <row r="128" spans="1:65" s="2" customFormat="1" ht="24.15" customHeight="1">
      <c r="A128" s="35"/>
      <c r="B128" s="36"/>
      <c r="C128" s="180" t="s">
        <v>243</v>
      </c>
      <c r="D128" s="180" t="s">
        <v>173</v>
      </c>
      <c r="E128" s="181" t="s">
        <v>2787</v>
      </c>
      <c r="F128" s="182" t="s">
        <v>2788</v>
      </c>
      <c r="G128" s="183" t="s">
        <v>370</v>
      </c>
      <c r="H128" s="184">
        <v>1</v>
      </c>
      <c r="I128" s="185"/>
      <c r="J128" s="186">
        <f>ROUND(I128*H128,2)</f>
        <v>0</v>
      </c>
      <c r="K128" s="182" t="s">
        <v>19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90</v>
      </c>
      <c r="R128" s="189">
        <f>Q128*H128</f>
        <v>90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177</v>
      </c>
      <c r="AT128" s="191" t="s">
        <v>173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177</v>
      </c>
      <c r="BM128" s="191" t="s">
        <v>2789</v>
      </c>
    </row>
    <row r="129" spans="1:65" s="2" customFormat="1" ht="21.75" customHeight="1">
      <c r="A129" s="35"/>
      <c r="B129" s="36"/>
      <c r="C129" s="180" t="s">
        <v>267</v>
      </c>
      <c r="D129" s="180" t="s">
        <v>173</v>
      </c>
      <c r="E129" s="181" t="s">
        <v>2790</v>
      </c>
      <c r="F129" s="182" t="s">
        <v>2791</v>
      </c>
      <c r="G129" s="183" t="s">
        <v>376</v>
      </c>
      <c r="H129" s="184">
        <v>23</v>
      </c>
      <c r="I129" s="185"/>
      <c r="J129" s="186">
        <f>ROUND(I129*H129,2)</f>
        <v>0</v>
      </c>
      <c r="K129" s="182" t="s">
        <v>190</v>
      </c>
      <c r="L129" s="40"/>
      <c r="M129" s="187" t="s">
        <v>19</v>
      </c>
      <c r="N129" s="188" t="s">
        <v>43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177</v>
      </c>
      <c r="AT129" s="191" t="s">
        <v>173</v>
      </c>
      <c r="AU129" s="191" t="s">
        <v>82</v>
      </c>
      <c r="AY129" s="18" t="s">
        <v>171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80</v>
      </c>
      <c r="BK129" s="192">
        <f>ROUND(I129*H129,2)</f>
        <v>0</v>
      </c>
      <c r="BL129" s="18" t="s">
        <v>177</v>
      </c>
      <c r="BM129" s="191" t="s">
        <v>2792</v>
      </c>
    </row>
    <row r="130" spans="1:65" s="2" customFormat="1" ht="10.199999999999999">
      <c r="A130" s="35"/>
      <c r="B130" s="36"/>
      <c r="C130" s="37"/>
      <c r="D130" s="193" t="s">
        <v>192</v>
      </c>
      <c r="E130" s="37"/>
      <c r="F130" s="194" t="s">
        <v>2793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192</v>
      </c>
      <c r="AU130" s="18" t="s">
        <v>82</v>
      </c>
    </row>
    <row r="131" spans="1:65" s="2" customFormat="1" ht="24.15" customHeight="1">
      <c r="A131" s="35"/>
      <c r="B131" s="36"/>
      <c r="C131" s="180" t="s">
        <v>273</v>
      </c>
      <c r="D131" s="180" t="s">
        <v>173</v>
      </c>
      <c r="E131" s="181" t="s">
        <v>2794</v>
      </c>
      <c r="F131" s="182" t="s">
        <v>2795</v>
      </c>
      <c r="G131" s="183" t="s">
        <v>189</v>
      </c>
      <c r="H131" s="184">
        <v>2</v>
      </c>
      <c r="I131" s="185"/>
      <c r="J131" s="186">
        <f>ROUND(I131*H131,2)</f>
        <v>0</v>
      </c>
      <c r="K131" s="182" t="s">
        <v>190</v>
      </c>
      <c r="L131" s="40"/>
      <c r="M131" s="187" t="s">
        <v>19</v>
      </c>
      <c r="N131" s="188" t="s">
        <v>43</v>
      </c>
      <c r="O131" s="65"/>
      <c r="P131" s="189">
        <f>O131*H131</f>
        <v>0</v>
      </c>
      <c r="Q131" s="189">
        <v>0.45937</v>
      </c>
      <c r="R131" s="189">
        <f>Q131*H131</f>
        <v>0.91874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177</v>
      </c>
      <c r="AT131" s="191" t="s">
        <v>173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177</v>
      </c>
      <c r="BM131" s="191" t="s">
        <v>2796</v>
      </c>
    </row>
    <row r="132" spans="1:65" s="2" customFormat="1" ht="10.199999999999999">
      <c r="A132" s="35"/>
      <c r="B132" s="36"/>
      <c r="C132" s="37"/>
      <c r="D132" s="193" t="s">
        <v>192</v>
      </c>
      <c r="E132" s="37"/>
      <c r="F132" s="194" t="s">
        <v>2797</v>
      </c>
      <c r="G132" s="37"/>
      <c r="H132" s="37"/>
      <c r="I132" s="195"/>
      <c r="J132" s="37"/>
      <c r="K132" s="37"/>
      <c r="L132" s="40"/>
      <c r="M132" s="196"/>
      <c r="N132" s="19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192</v>
      </c>
      <c r="AU132" s="18" t="s">
        <v>82</v>
      </c>
    </row>
    <row r="133" spans="1:65" s="2" customFormat="1" ht="37.799999999999997" customHeight="1">
      <c r="A133" s="35"/>
      <c r="B133" s="36"/>
      <c r="C133" s="180" t="s">
        <v>281</v>
      </c>
      <c r="D133" s="180" t="s">
        <v>173</v>
      </c>
      <c r="E133" s="181" t="s">
        <v>2798</v>
      </c>
      <c r="F133" s="182" t="s">
        <v>2799</v>
      </c>
      <c r="G133" s="183" t="s">
        <v>189</v>
      </c>
      <c r="H133" s="184">
        <v>1</v>
      </c>
      <c r="I133" s="185"/>
      <c r="J133" s="186">
        <f>ROUND(I133*H133,2)</f>
        <v>0</v>
      </c>
      <c r="K133" s="182" t="s">
        <v>190</v>
      </c>
      <c r="L133" s="40"/>
      <c r="M133" s="187" t="s">
        <v>19</v>
      </c>
      <c r="N133" s="188" t="s">
        <v>43</v>
      </c>
      <c r="O133" s="65"/>
      <c r="P133" s="189">
        <f>O133*H133</f>
        <v>0</v>
      </c>
      <c r="Q133" s="189">
        <v>0.04</v>
      </c>
      <c r="R133" s="189">
        <f>Q133*H133</f>
        <v>0.04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177</v>
      </c>
      <c r="AT133" s="191" t="s">
        <v>173</v>
      </c>
      <c r="AU133" s="191" t="s">
        <v>82</v>
      </c>
      <c r="AY133" s="18" t="s">
        <v>171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80</v>
      </c>
      <c r="BK133" s="192">
        <f>ROUND(I133*H133,2)</f>
        <v>0</v>
      </c>
      <c r="BL133" s="18" t="s">
        <v>177</v>
      </c>
      <c r="BM133" s="191" t="s">
        <v>2800</v>
      </c>
    </row>
    <row r="134" spans="1:65" s="2" customFormat="1" ht="10.199999999999999">
      <c r="A134" s="35"/>
      <c r="B134" s="36"/>
      <c r="C134" s="37"/>
      <c r="D134" s="193" t="s">
        <v>192</v>
      </c>
      <c r="E134" s="37"/>
      <c r="F134" s="194" t="s">
        <v>2801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192</v>
      </c>
      <c r="AU134" s="18" t="s">
        <v>82</v>
      </c>
    </row>
    <row r="135" spans="1:65" s="2" customFormat="1" ht="37.799999999999997" customHeight="1">
      <c r="A135" s="35"/>
      <c r="B135" s="36"/>
      <c r="C135" s="180" t="s">
        <v>286</v>
      </c>
      <c r="D135" s="180" t="s">
        <v>173</v>
      </c>
      <c r="E135" s="181" t="s">
        <v>2802</v>
      </c>
      <c r="F135" s="182" t="s">
        <v>2803</v>
      </c>
      <c r="G135" s="183" t="s">
        <v>189</v>
      </c>
      <c r="H135" s="184">
        <v>1</v>
      </c>
      <c r="I135" s="185"/>
      <c r="J135" s="186">
        <f>ROUND(I135*H135,2)</f>
        <v>0</v>
      </c>
      <c r="K135" s="182" t="s">
        <v>190</v>
      </c>
      <c r="L135" s="40"/>
      <c r="M135" s="187" t="s">
        <v>19</v>
      </c>
      <c r="N135" s="188" t="s">
        <v>43</v>
      </c>
      <c r="O135" s="65"/>
      <c r="P135" s="189">
        <f>O135*H135</f>
        <v>0</v>
      </c>
      <c r="Q135" s="189">
        <v>6.5500000000000003E-3</v>
      </c>
      <c r="R135" s="189">
        <f>Q135*H135</f>
        <v>6.5500000000000003E-3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177</v>
      </c>
      <c r="AT135" s="191" t="s">
        <v>173</v>
      </c>
      <c r="AU135" s="191" t="s">
        <v>82</v>
      </c>
      <c r="AY135" s="18" t="s">
        <v>171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80</v>
      </c>
      <c r="BK135" s="192">
        <f>ROUND(I135*H135,2)</f>
        <v>0</v>
      </c>
      <c r="BL135" s="18" t="s">
        <v>177</v>
      </c>
      <c r="BM135" s="191" t="s">
        <v>2804</v>
      </c>
    </row>
    <row r="136" spans="1:65" s="2" customFormat="1" ht="10.199999999999999">
      <c r="A136" s="35"/>
      <c r="B136" s="36"/>
      <c r="C136" s="37"/>
      <c r="D136" s="193" t="s">
        <v>192</v>
      </c>
      <c r="E136" s="37"/>
      <c r="F136" s="194" t="s">
        <v>2805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192</v>
      </c>
      <c r="AU136" s="18" t="s">
        <v>82</v>
      </c>
    </row>
    <row r="137" spans="1:65" s="2" customFormat="1" ht="44.25" customHeight="1">
      <c r="A137" s="35"/>
      <c r="B137" s="36"/>
      <c r="C137" s="180" t="s">
        <v>7</v>
      </c>
      <c r="D137" s="180" t="s">
        <v>173</v>
      </c>
      <c r="E137" s="181" t="s">
        <v>2806</v>
      </c>
      <c r="F137" s="182" t="s">
        <v>2807</v>
      </c>
      <c r="G137" s="183" t="s">
        <v>189</v>
      </c>
      <c r="H137" s="184">
        <v>1</v>
      </c>
      <c r="I137" s="185"/>
      <c r="J137" s="186">
        <f>ROUND(I137*H137,2)</f>
        <v>0</v>
      </c>
      <c r="K137" s="182" t="s">
        <v>190</v>
      </c>
      <c r="L137" s="40"/>
      <c r="M137" s="187" t="s">
        <v>19</v>
      </c>
      <c r="N137" s="188" t="s">
        <v>43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177</v>
      </c>
      <c r="AT137" s="191" t="s">
        <v>173</v>
      </c>
      <c r="AU137" s="191" t="s">
        <v>82</v>
      </c>
      <c r="AY137" s="18" t="s">
        <v>171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80</v>
      </c>
      <c r="BK137" s="192">
        <f>ROUND(I137*H137,2)</f>
        <v>0</v>
      </c>
      <c r="BL137" s="18" t="s">
        <v>177</v>
      </c>
      <c r="BM137" s="191" t="s">
        <v>2808</v>
      </c>
    </row>
    <row r="138" spans="1:65" s="2" customFormat="1" ht="10.199999999999999">
      <c r="A138" s="35"/>
      <c r="B138" s="36"/>
      <c r="C138" s="37"/>
      <c r="D138" s="193" t="s">
        <v>192</v>
      </c>
      <c r="E138" s="37"/>
      <c r="F138" s="194" t="s">
        <v>2809</v>
      </c>
      <c r="G138" s="37"/>
      <c r="H138" s="37"/>
      <c r="I138" s="195"/>
      <c r="J138" s="37"/>
      <c r="K138" s="37"/>
      <c r="L138" s="40"/>
      <c r="M138" s="196"/>
      <c r="N138" s="197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192</v>
      </c>
      <c r="AU138" s="18" t="s">
        <v>82</v>
      </c>
    </row>
    <row r="139" spans="1:65" s="2" customFormat="1" ht="37.799999999999997" customHeight="1">
      <c r="A139" s="35"/>
      <c r="B139" s="36"/>
      <c r="C139" s="180" t="s">
        <v>297</v>
      </c>
      <c r="D139" s="180" t="s">
        <v>173</v>
      </c>
      <c r="E139" s="181" t="s">
        <v>2810</v>
      </c>
      <c r="F139" s="182" t="s">
        <v>2811</v>
      </c>
      <c r="G139" s="183" t="s">
        <v>189</v>
      </c>
      <c r="H139" s="184">
        <v>1</v>
      </c>
      <c r="I139" s="185"/>
      <c r="J139" s="186">
        <f>ROUND(I139*H139,2)</f>
        <v>0</v>
      </c>
      <c r="K139" s="182" t="s">
        <v>190</v>
      </c>
      <c r="L139" s="40"/>
      <c r="M139" s="187" t="s">
        <v>19</v>
      </c>
      <c r="N139" s="188" t="s">
        <v>43</v>
      </c>
      <c r="O139" s="65"/>
      <c r="P139" s="189">
        <f>O139*H139</f>
        <v>0</v>
      </c>
      <c r="Q139" s="189">
        <v>3.5349999999999999E-2</v>
      </c>
      <c r="R139" s="189">
        <f>Q139*H139</f>
        <v>3.5349999999999999E-2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177</v>
      </c>
      <c r="AT139" s="191" t="s">
        <v>173</v>
      </c>
      <c r="AU139" s="191" t="s">
        <v>82</v>
      </c>
      <c r="AY139" s="18" t="s">
        <v>171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80</v>
      </c>
      <c r="BK139" s="192">
        <f>ROUND(I139*H139,2)</f>
        <v>0</v>
      </c>
      <c r="BL139" s="18" t="s">
        <v>177</v>
      </c>
      <c r="BM139" s="191" t="s">
        <v>2812</v>
      </c>
    </row>
    <row r="140" spans="1:65" s="2" customFormat="1" ht="10.199999999999999">
      <c r="A140" s="35"/>
      <c r="B140" s="36"/>
      <c r="C140" s="37"/>
      <c r="D140" s="193" t="s">
        <v>192</v>
      </c>
      <c r="E140" s="37"/>
      <c r="F140" s="194" t="s">
        <v>2813</v>
      </c>
      <c r="G140" s="37"/>
      <c r="H140" s="37"/>
      <c r="I140" s="195"/>
      <c r="J140" s="37"/>
      <c r="K140" s="37"/>
      <c r="L140" s="40"/>
      <c r="M140" s="196"/>
      <c r="N140" s="19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192</v>
      </c>
      <c r="AU140" s="18" t="s">
        <v>82</v>
      </c>
    </row>
    <row r="141" spans="1:65" s="2" customFormat="1" ht="24.15" customHeight="1">
      <c r="A141" s="35"/>
      <c r="B141" s="36"/>
      <c r="C141" s="180" t="s">
        <v>304</v>
      </c>
      <c r="D141" s="180" t="s">
        <v>173</v>
      </c>
      <c r="E141" s="181" t="s">
        <v>2814</v>
      </c>
      <c r="F141" s="182" t="s">
        <v>2815</v>
      </c>
      <c r="G141" s="183" t="s">
        <v>176</v>
      </c>
      <c r="H141" s="184">
        <v>8</v>
      </c>
      <c r="I141" s="185"/>
      <c r="J141" s="186">
        <f>ROUND(I141*H141,2)</f>
        <v>0</v>
      </c>
      <c r="K141" s="182" t="s">
        <v>19</v>
      </c>
      <c r="L141" s="40"/>
      <c r="M141" s="187" t="s">
        <v>19</v>
      </c>
      <c r="N141" s="188" t="s">
        <v>43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177</v>
      </c>
      <c r="AT141" s="191" t="s">
        <v>173</v>
      </c>
      <c r="AU141" s="191" t="s">
        <v>82</v>
      </c>
      <c r="AY141" s="18" t="s">
        <v>171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80</v>
      </c>
      <c r="BK141" s="192">
        <f>ROUND(I141*H141,2)</f>
        <v>0</v>
      </c>
      <c r="BL141" s="18" t="s">
        <v>177</v>
      </c>
      <c r="BM141" s="191" t="s">
        <v>2816</v>
      </c>
    </row>
    <row r="142" spans="1:65" s="12" customFormat="1" ht="22.8" customHeight="1">
      <c r="B142" s="164"/>
      <c r="C142" s="165"/>
      <c r="D142" s="166" t="s">
        <v>71</v>
      </c>
      <c r="E142" s="178" t="s">
        <v>775</v>
      </c>
      <c r="F142" s="178" t="s">
        <v>776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SUM(P143:P144)</f>
        <v>0</v>
      </c>
      <c r="Q142" s="172"/>
      <c r="R142" s="173">
        <f>SUM(R143:R144)</f>
        <v>0</v>
      </c>
      <c r="S142" s="172"/>
      <c r="T142" s="174">
        <f>SUM(T143:T144)</f>
        <v>0</v>
      </c>
      <c r="AR142" s="175" t="s">
        <v>80</v>
      </c>
      <c r="AT142" s="176" t="s">
        <v>71</v>
      </c>
      <c r="AU142" s="176" t="s">
        <v>80</v>
      </c>
      <c r="AY142" s="175" t="s">
        <v>171</v>
      </c>
      <c r="BK142" s="177">
        <f>SUM(BK143:BK144)</f>
        <v>0</v>
      </c>
    </row>
    <row r="143" spans="1:65" s="2" customFormat="1" ht="49.05" customHeight="1">
      <c r="A143" s="35"/>
      <c r="B143" s="36"/>
      <c r="C143" s="180" t="s">
        <v>314</v>
      </c>
      <c r="D143" s="180" t="s">
        <v>173</v>
      </c>
      <c r="E143" s="181" t="s">
        <v>2817</v>
      </c>
      <c r="F143" s="182" t="s">
        <v>2818</v>
      </c>
      <c r="G143" s="183" t="s">
        <v>300</v>
      </c>
      <c r="H143" s="184">
        <v>111.131</v>
      </c>
      <c r="I143" s="185"/>
      <c r="J143" s="186">
        <f>ROUND(I143*H143,2)</f>
        <v>0</v>
      </c>
      <c r="K143" s="182" t="s">
        <v>190</v>
      </c>
      <c r="L143" s="40"/>
      <c r="M143" s="187" t="s">
        <v>19</v>
      </c>
      <c r="N143" s="188" t="s">
        <v>43</v>
      </c>
      <c r="O143" s="65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177</v>
      </c>
      <c r="AT143" s="191" t="s">
        <v>173</v>
      </c>
      <c r="AU143" s="191" t="s">
        <v>82</v>
      </c>
      <c r="AY143" s="18" t="s">
        <v>171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80</v>
      </c>
      <c r="BK143" s="192">
        <f>ROUND(I143*H143,2)</f>
        <v>0</v>
      </c>
      <c r="BL143" s="18" t="s">
        <v>177</v>
      </c>
      <c r="BM143" s="191" t="s">
        <v>2819</v>
      </c>
    </row>
    <row r="144" spans="1:65" s="2" customFormat="1" ht="10.199999999999999">
      <c r="A144" s="35"/>
      <c r="B144" s="36"/>
      <c r="C144" s="37"/>
      <c r="D144" s="193" t="s">
        <v>192</v>
      </c>
      <c r="E144" s="37"/>
      <c r="F144" s="194" t="s">
        <v>2820</v>
      </c>
      <c r="G144" s="37"/>
      <c r="H144" s="37"/>
      <c r="I144" s="195"/>
      <c r="J144" s="37"/>
      <c r="K144" s="37"/>
      <c r="L144" s="40"/>
      <c r="M144" s="262"/>
      <c r="N144" s="263"/>
      <c r="O144" s="259"/>
      <c r="P144" s="259"/>
      <c r="Q144" s="259"/>
      <c r="R144" s="259"/>
      <c r="S144" s="259"/>
      <c r="T144" s="264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192</v>
      </c>
      <c r="AU144" s="18" t="s">
        <v>82</v>
      </c>
    </row>
    <row r="145" spans="1:31" s="2" customFormat="1" ht="6.9" customHeight="1">
      <c r="A145" s="35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+FqHXPruv1Sw8USKHI3j32PwmXRppaFjxP68Qo0mjXa9Nk6gDB7Y8AG6DaiqtdO/WqC4O73zMzOw5fN1J7dLaA==" saltValue="QyXyuQjvlgN+szMnHw2c8RbVrUbiWLTiEYMy3DjzAwRnO66LJTbSIETa6QQgmaLCTJI9FiUhqFAvwHPQDfpHcg==" spinCount="100000" sheet="1" objects="1" scenarios="1" formatColumns="0" formatRows="0" autoFilter="0"/>
  <autoFilter ref="C83:K14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7" r:id="rId4"/>
    <hyperlink ref="F100" r:id="rId5"/>
    <hyperlink ref="F103" r:id="rId6"/>
    <hyperlink ref="F106" r:id="rId7"/>
    <hyperlink ref="F108" r:id="rId8"/>
    <hyperlink ref="F114" r:id="rId9"/>
    <hyperlink ref="F118" r:id="rId10"/>
    <hyperlink ref="F120" r:id="rId11"/>
    <hyperlink ref="F124" r:id="rId12"/>
    <hyperlink ref="F130" r:id="rId13"/>
    <hyperlink ref="F132" r:id="rId14"/>
    <hyperlink ref="F134" r:id="rId15"/>
    <hyperlink ref="F136" r:id="rId16"/>
    <hyperlink ref="F138" r:id="rId17"/>
    <hyperlink ref="F140" r:id="rId18"/>
    <hyperlink ref="F144" r:id="rId19"/>
  </hyperlinks>
  <pageMargins left="0.39374999999999999" right="0.39374999999999999" top="0.39374999999999999" bottom="0.39374999999999999" header="0" footer="0"/>
  <pageSetup paperSize="9" scale="76" fitToHeight="100" orientation="portrait" blackAndWhite="1" r:id="rId20"/>
  <headerFooter>
    <oddFooter>&amp;CStrana &amp;P z &amp;N</oddFooter>
  </headerFooter>
  <drawing r:id="rId2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104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2821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ROUND(J84,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ROUND((SUM(BE84:BE139)),  2)</f>
        <v>0</v>
      </c>
      <c r="G33" s="35"/>
      <c r="H33" s="35"/>
      <c r="I33" s="126">
        <v>0.21</v>
      </c>
      <c r="J33" s="125">
        <f>ROUND(((SUM(BE84:BE139))*I33),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ROUND((SUM(BF84:BF139)),  2)</f>
        <v>0</v>
      </c>
      <c r="G34" s="35"/>
      <c r="H34" s="35"/>
      <c r="I34" s="126">
        <v>0.12</v>
      </c>
      <c r="J34" s="125">
        <f>ROUND(((SUM(BF84:BF139))*I34),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ROUND((SUM(BG84:BG139)),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ROUND((SUM(BH84:BH139)),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ROUND((SUM(BI84:BI139)),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05 - Splašková kanalizace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2733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95" customHeight="1">
      <c r="B61" s="148"/>
      <c r="C61" s="98"/>
      <c r="D61" s="149" t="s">
        <v>134</v>
      </c>
      <c r="E61" s="150"/>
      <c r="F61" s="150"/>
      <c r="G61" s="150"/>
      <c r="H61" s="150"/>
      <c r="I61" s="150"/>
      <c r="J61" s="151">
        <f>J86</f>
        <v>0</v>
      </c>
      <c r="K61" s="98"/>
      <c r="L61" s="152"/>
    </row>
    <row r="62" spans="1:47" s="10" customFormat="1" ht="19.95" customHeight="1">
      <c r="B62" s="148"/>
      <c r="C62" s="98"/>
      <c r="D62" s="149" t="s">
        <v>137</v>
      </c>
      <c r="E62" s="150"/>
      <c r="F62" s="150"/>
      <c r="G62" s="150"/>
      <c r="H62" s="150"/>
      <c r="I62" s="150"/>
      <c r="J62" s="151">
        <f>J118</f>
        <v>0</v>
      </c>
      <c r="K62" s="98"/>
      <c r="L62" s="152"/>
    </row>
    <row r="63" spans="1:47" s="10" customFormat="1" ht="19.95" customHeight="1">
      <c r="B63" s="148"/>
      <c r="C63" s="98"/>
      <c r="D63" s="149" t="s">
        <v>2475</v>
      </c>
      <c r="E63" s="150"/>
      <c r="F63" s="150"/>
      <c r="G63" s="150"/>
      <c r="H63" s="150"/>
      <c r="I63" s="150"/>
      <c r="J63" s="151">
        <f>J123</f>
        <v>0</v>
      </c>
      <c r="K63" s="98"/>
      <c r="L63" s="152"/>
    </row>
    <row r="64" spans="1:47" s="10" customFormat="1" ht="19.95" customHeight="1">
      <c r="B64" s="148"/>
      <c r="C64" s="98"/>
      <c r="D64" s="149" t="s">
        <v>142</v>
      </c>
      <c r="E64" s="150"/>
      <c r="F64" s="150"/>
      <c r="G64" s="150"/>
      <c r="H64" s="150"/>
      <c r="I64" s="150"/>
      <c r="J64" s="151">
        <f>J137</f>
        <v>0</v>
      </c>
      <c r="K64" s="98"/>
      <c r="L64" s="152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156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0" t="str">
        <f>E7</f>
        <v>Společenský objekt na hřišti ve Veselí</v>
      </c>
      <c r="F74" s="331"/>
      <c r="G74" s="331"/>
      <c r="H74" s="331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127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284" t="str">
        <f>E9</f>
        <v>05 - Splašková kanalizace</v>
      </c>
      <c r="F76" s="332"/>
      <c r="G76" s="332"/>
      <c r="H76" s="332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Veselí u Oder</v>
      </c>
      <c r="G78" s="37"/>
      <c r="H78" s="37"/>
      <c r="I78" s="30" t="s">
        <v>23</v>
      </c>
      <c r="J78" s="60" t="str">
        <f>IF(J12="","",J12)</f>
        <v>17. 7. 2024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40.049999999999997" customHeight="1">
      <c r="A80" s="35"/>
      <c r="B80" s="36"/>
      <c r="C80" s="30" t="s">
        <v>25</v>
      </c>
      <c r="D80" s="37"/>
      <c r="E80" s="37"/>
      <c r="F80" s="28" t="str">
        <f>E15</f>
        <v>Město Odry</v>
      </c>
      <c r="G80" s="37"/>
      <c r="H80" s="37"/>
      <c r="I80" s="30" t="s">
        <v>31</v>
      </c>
      <c r="J80" s="33" t="str">
        <f>E21</f>
        <v>PRINEX GROUP s.r.o., Masarykovo nám. 11/46, Odry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3"/>
      <c r="B83" s="154"/>
      <c r="C83" s="155" t="s">
        <v>157</v>
      </c>
      <c r="D83" s="156" t="s">
        <v>57</v>
      </c>
      <c r="E83" s="156" t="s">
        <v>53</v>
      </c>
      <c r="F83" s="156" t="s">
        <v>54</v>
      </c>
      <c r="G83" s="156" t="s">
        <v>158</v>
      </c>
      <c r="H83" s="156" t="s">
        <v>159</v>
      </c>
      <c r="I83" s="156" t="s">
        <v>160</v>
      </c>
      <c r="J83" s="156" t="s">
        <v>131</v>
      </c>
      <c r="K83" s="157" t="s">
        <v>161</v>
      </c>
      <c r="L83" s="158"/>
      <c r="M83" s="69" t="s">
        <v>19</v>
      </c>
      <c r="N83" s="70" t="s">
        <v>42</v>
      </c>
      <c r="O83" s="70" t="s">
        <v>162</v>
      </c>
      <c r="P83" s="70" t="s">
        <v>163</v>
      </c>
      <c r="Q83" s="70" t="s">
        <v>164</v>
      </c>
      <c r="R83" s="70" t="s">
        <v>165</v>
      </c>
      <c r="S83" s="70" t="s">
        <v>166</v>
      </c>
      <c r="T83" s="71" t="s">
        <v>167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8" customHeight="1">
      <c r="A84" s="35"/>
      <c r="B84" s="36"/>
      <c r="C84" s="76" t="s">
        <v>168</v>
      </c>
      <c r="D84" s="37"/>
      <c r="E84" s="37"/>
      <c r="F84" s="37"/>
      <c r="G84" s="37"/>
      <c r="H84" s="37"/>
      <c r="I84" s="37"/>
      <c r="J84" s="159">
        <f>BK84</f>
        <v>0</v>
      </c>
      <c r="K84" s="37"/>
      <c r="L84" s="40"/>
      <c r="M84" s="72"/>
      <c r="N84" s="160"/>
      <c r="O84" s="73"/>
      <c r="P84" s="161">
        <f>P85</f>
        <v>0</v>
      </c>
      <c r="Q84" s="73"/>
      <c r="R84" s="161">
        <f>R85</f>
        <v>37.889973920000003</v>
      </c>
      <c r="S84" s="73"/>
      <c r="T84" s="162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132</v>
      </c>
      <c r="BK84" s="163">
        <f>BK85</f>
        <v>0</v>
      </c>
    </row>
    <row r="85" spans="1:65" s="12" customFormat="1" ht="25.95" customHeight="1">
      <c r="B85" s="164"/>
      <c r="C85" s="165"/>
      <c r="D85" s="166" t="s">
        <v>71</v>
      </c>
      <c r="E85" s="167" t="s">
        <v>169</v>
      </c>
      <c r="F85" s="167" t="s">
        <v>169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P86+P118+P123+P137</f>
        <v>0</v>
      </c>
      <c r="Q85" s="172"/>
      <c r="R85" s="173">
        <f>R86+R118+R123+R137</f>
        <v>37.889973920000003</v>
      </c>
      <c r="S85" s="172"/>
      <c r="T85" s="174">
        <f>T86+T118+T123+T137</f>
        <v>0</v>
      </c>
      <c r="AR85" s="175" t="s">
        <v>80</v>
      </c>
      <c r="AT85" s="176" t="s">
        <v>71</v>
      </c>
      <c r="AU85" s="176" t="s">
        <v>72</v>
      </c>
      <c r="AY85" s="175" t="s">
        <v>171</v>
      </c>
      <c r="BK85" s="177">
        <f>BK86+BK118+BK123+BK137</f>
        <v>0</v>
      </c>
    </row>
    <row r="86" spans="1:65" s="12" customFormat="1" ht="22.8" customHeight="1">
      <c r="B86" s="164"/>
      <c r="C86" s="165"/>
      <c r="D86" s="166" t="s">
        <v>71</v>
      </c>
      <c r="E86" s="178" t="s">
        <v>80</v>
      </c>
      <c r="F86" s="178" t="s">
        <v>172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SUM(P87:P117)</f>
        <v>0</v>
      </c>
      <c r="Q86" s="172"/>
      <c r="R86" s="173">
        <f>SUM(R87:R117)</f>
        <v>36.783999999999999</v>
      </c>
      <c r="S86" s="172"/>
      <c r="T86" s="174">
        <f>SUM(T87:T117)</f>
        <v>0</v>
      </c>
      <c r="AR86" s="175" t="s">
        <v>80</v>
      </c>
      <c r="AT86" s="176" t="s">
        <v>71</v>
      </c>
      <c r="AU86" s="176" t="s">
        <v>80</v>
      </c>
      <c r="AY86" s="175" t="s">
        <v>171</v>
      </c>
      <c r="BK86" s="177">
        <f>SUM(BK87:BK117)</f>
        <v>0</v>
      </c>
    </row>
    <row r="87" spans="1:65" s="2" customFormat="1" ht="49.05" customHeight="1">
      <c r="A87" s="35"/>
      <c r="B87" s="36"/>
      <c r="C87" s="180" t="s">
        <v>80</v>
      </c>
      <c r="D87" s="180" t="s">
        <v>173</v>
      </c>
      <c r="E87" s="181" t="s">
        <v>2822</v>
      </c>
      <c r="F87" s="182" t="s">
        <v>2823</v>
      </c>
      <c r="G87" s="183" t="s">
        <v>246</v>
      </c>
      <c r="H87" s="184">
        <v>27.96</v>
      </c>
      <c r="I87" s="185"/>
      <c r="J87" s="186">
        <f>ROUND(I87*H87,2)</f>
        <v>0</v>
      </c>
      <c r="K87" s="182" t="s">
        <v>190</v>
      </c>
      <c r="L87" s="40"/>
      <c r="M87" s="187" t="s">
        <v>19</v>
      </c>
      <c r="N87" s="188" t="s">
        <v>43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177</v>
      </c>
      <c r="AT87" s="191" t="s">
        <v>173</v>
      </c>
      <c r="AU87" s="191" t="s">
        <v>82</v>
      </c>
      <c r="AY87" s="18" t="s">
        <v>171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8" t="s">
        <v>80</v>
      </c>
      <c r="BK87" s="192">
        <f>ROUND(I87*H87,2)</f>
        <v>0</v>
      </c>
      <c r="BL87" s="18" t="s">
        <v>177</v>
      </c>
      <c r="BM87" s="191" t="s">
        <v>2824</v>
      </c>
    </row>
    <row r="88" spans="1:65" s="2" customFormat="1" ht="10.199999999999999">
      <c r="A88" s="35"/>
      <c r="B88" s="36"/>
      <c r="C88" s="37"/>
      <c r="D88" s="193" t="s">
        <v>192</v>
      </c>
      <c r="E88" s="37"/>
      <c r="F88" s="194" t="s">
        <v>2825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192</v>
      </c>
      <c r="AU88" s="18" t="s">
        <v>82</v>
      </c>
    </row>
    <row r="89" spans="1:65" s="2" customFormat="1" ht="62.7" customHeight="1">
      <c r="A89" s="35"/>
      <c r="B89" s="36"/>
      <c r="C89" s="180" t="s">
        <v>82</v>
      </c>
      <c r="D89" s="180" t="s">
        <v>173</v>
      </c>
      <c r="E89" s="181" t="s">
        <v>2739</v>
      </c>
      <c r="F89" s="182" t="s">
        <v>2740</v>
      </c>
      <c r="G89" s="183" t="s">
        <v>246</v>
      </c>
      <c r="H89" s="184">
        <v>28.391999999999999</v>
      </c>
      <c r="I89" s="185"/>
      <c r="J89" s="186">
        <f>ROUND(I89*H89,2)</f>
        <v>0</v>
      </c>
      <c r="K89" s="182" t="s">
        <v>190</v>
      </c>
      <c r="L89" s="40"/>
      <c r="M89" s="187" t="s">
        <v>19</v>
      </c>
      <c r="N89" s="188" t="s">
        <v>43</v>
      </c>
      <c r="O89" s="65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1" t="s">
        <v>177</v>
      </c>
      <c r="AT89" s="191" t="s">
        <v>173</v>
      </c>
      <c r="AU89" s="191" t="s">
        <v>82</v>
      </c>
      <c r="AY89" s="18" t="s">
        <v>171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8" t="s">
        <v>80</v>
      </c>
      <c r="BK89" s="192">
        <f>ROUND(I89*H89,2)</f>
        <v>0</v>
      </c>
      <c r="BL89" s="18" t="s">
        <v>177</v>
      </c>
      <c r="BM89" s="191" t="s">
        <v>2826</v>
      </c>
    </row>
    <row r="90" spans="1:65" s="2" customFormat="1" ht="10.199999999999999">
      <c r="A90" s="35"/>
      <c r="B90" s="36"/>
      <c r="C90" s="37"/>
      <c r="D90" s="193" t="s">
        <v>192</v>
      </c>
      <c r="E90" s="37"/>
      <c r="F90" s="194" t="s">
        <v>2742</v>
      </c>
      <c r="G90" s="37"/>
      <c r="H90" s="37"/>
      <c r="I90" s="195"/>
      <c r="J90" s="37"/>
      <c r="K90" s="37"/>
      <c r="L90" s="40"/>
      <c r="M90" s="196"/>
      <c r="N90" s="197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192</v>
      </c>
      <c r="AU90" s="18" t="s">
        <v>82</v>
      </c>
    </row>
    <row r="91" spans="1:65" s="14" customFormat="1" ht="10.199999999999999">
      <c r="B91" s="209"/>
      <c r="C91" s="210"/>
      <c r="D91" s="200" t="s">
        <v>205</v>
      </c>
      <c r="E91" s="211" t="s">
        <v>19</v>
      </c>
      <c r="F91" s="212" t="s">
        <v>2827</v>
      </c>
      <c r="G91" s="210"/>
      <c r="H91" s="213">
        <v>28.391999999999999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205</v>
      </c>
      <c r="AU91" s="219" t="s">
        <v>82</v>
      </c>
      <c r="AV91" s="14" t="s">
        <v>82</v>
      </c>
      <c r="AW91" s="14" t="s">
        <v>33</v>
      </c>
      <c r="AX91" s="14" t="s">
        <v>80</v>
      </c>
      <c r="AY91" s="219" t="s">
        <v>171</v>
      </c>
    </row>
    <row r="92" spans="1:65" s="2" customFormat="1" ht="62.7" customHeight="1">
      <c r="A92" s="35"/>
      <c r="B92" s="36"/>
      <c r="C92" s="180" t="s">
        <v>182</v>
      </c>
      <c r="D92" s="180" t="s">
        <v>173</v>
      </c>
      <c r="E92" s="181" t="s">
        <v>287</v>
      </c>
      <c r="F92" s="182" t="s">
        <v>288</v>
      </c>
      <c r="G92" s="183" t="s">
        <v>246</v>
      </c>
      <c r="H92" s="184">
        <v>27.527999999999999</v>
      </c>
      <c r="I92" s="185"/>
      <c r="J92" s="186">
        <f>ROUND(I92*H92,2)</f>
        <v>0</v>
      </c>
      <c r="K92" s="182" t="s">
        <v>190</v>
      </c>
      <c r="L92" s="40"/>
      <c r="M92" s="187" t="s">
        <v>19</v>
      </c>
      <c r="N92" s="188" t="s">
        <v>43</v>
      </c>
      <c r="O92" s="65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177</v>
      </c>
      <c r="AT92" s="191" t="s">
        <v>173</v>
      </c>
      <c r="AU92" s="191" t="s">
        <v>82</v>
      </c>
      <c r="AY92" s="18" t="s">
        <v>171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8" t="s">
        <v>80</v>
      </c>
      <c r="BK92" s="192">
        <f>ROUND(I92*H92,2)</f>
        <v>0</v>
      </c>
      <c r="BL92" s="18" t="s">
        <v>177</v>
      </c>
      <c r="BM92" s="191" t="s">
        <v>2828</v>
      </c>
    </row>
    <row r="93" spans="1:65" s="2" customFormat="1" ht="10.199999999999999">
      <c r="A93" s="35"/>
      <c r="B93" s="36"/>
      <c r="C93" s="37"/>
      <c r="D93" s="193" t="s">
        <v>192</v>
      </c>
      <c r="E93" s="37"/>
      <c r="F93" s="194" t="s">
        <v>290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192</v>
      </c>
      <c r="AU93" s="18" t="s">
        <v>82</v>
      </c>
    </row>
    <row r="94" spans="1:65" s="14" customFormat="1" ht="10.199999999999999">
      <c r="B94" s="209"/>
      <c r="C94" s="210"/>
      <c r="D94" s="200" t="s">
        <v>205</v>
      </c>
      <c r="E94" s="211" t="s">
        <v>19</v>
      </c>
      <c r="F94" s="212" t="s">
        <v>2829</v>
      </c>
      <c r="G94" s="210"/>
      <c r="H94" s="213">
        <v>27.527999999999999</v>
      </c>
      <c r="I94" s="214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205</v>
      </c>
      <c r="AU94" s="219" t="s">
        <v>82</v>
      </c>
      <c r="AV94" s="14" t="s">
        <v>82</v>
      </c>
      <c r="AW94" s="14" t="s">
        <v>33</v>
      </c>
      <c r="AX94" s="14" t="s">
        <v>80</v>
      </c>
      <c r="AY94" s="219" t="s">
        <v>171</v>
      </c>
    </row>
    <row r="95" spans="1:65" s="2" customFormat="1" ht="66.75" customHeight="1">
      <c r="A95" s="35"/>
      <c r="B95" s="36"/>
      <c r="C95" s="180" t="s">
        <v>177</v>
      </c>
      <c r="D95" s="180" t="s">
        <v>173</v>
      </c>
      <c r="E95" s="181" t="s">
        <v>292</v>
      </c>
      <c r="F95" s="182" t="s">
        <v>293</v>
      </c>
      <c r="G95" s="183" t="s">
        <v>246</v>
      </c>
      <c r="H95" s="184">
        <v>137.63999999999999</v>
      </c>
      <c r="I95" s="185"/>
      <c r="J95" s="186">
        <f>ROUND(I95*H95,2)</f>
        <v>0</v>
      </c>
      <c r="K95" s="182" t="s">
        <v>190</v>
      </c>
      <c r="L95" s="40"/>
      <c r="M95" s="187" t="s">
        <v>19</v>
      </c>
      <c r="N95" s="188" t="s">
        <v>43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177</v>
      </c>
      <c r="AT95" s="191" t="s">
        <v>173</v>
      </c>
      <c r="AU95" s="191" t="s">
        <v>82</v>
      </c>
      <c r="AY95" s="18" t="s">
        <v>171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8" t="s">
        <v>80</v>
      </c>
      <c r="BK95" s="192">
        <f>ROUND(I95*H95,2)</f>
        <v>0</v>
      </c>
      <c r="BL95" s="18" t="s">
        <v>177</v>
      </c>
      <c r="BM95" s="191" t="s">
        <v>2830</v>
      </c>
    </row>
    <row r="96" spans="1:65" s="2" customFormat="1" ht="10.199999999999999">
      <c r="A96" s="35"/>
      <c r="B96" s="36"/>
      <c r="C96" s="37"/>
      <c r="D96" s="193" t="s">
        <v>192</v>
      </c>
      <c r="E96" s="37"/>
      <c r="F96" s="194" t="s">
        <v>295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192</v>
      </c>
      <c r="AU96" s="18" t="s">
        <v>82</v>
      </c>
    </row>
    <row r="97" spans="1:65" s="14" customFormat="1" ht="10.199999999999999">
      <c r="B97" s="209"/>
      <c r="C97" s="210"/>
      <c r="D97" s="200" t="s">
        <v>205</v>
      </c>
      <c r="E97" s="211" t="s">
        <v>19</v>
      </c>
      <c r="F97" s="212" t="s">
        <v>2831</v>
      </c>
      <c r="G97" s="210"/>
      <c r="H97" s="213">
        <v>137.63999999999999</v>
      </c>
      <c r="I97" s="214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205</v>
      </c>
      <c r="AU97" s="219" t="s">
        <v>82</v>
      </c>
      <c r="AV97" s="14" t="s">
        <v>82</v>
      </c>
      <c r="AW97" s="14" t="s">
        <v>33</v>
      </c>
      <c r="AX97" s="14" t="s">
        <v>80</v>
      </c>
      <c r="AY97" s="219" t="s">
        <v>171</v>
      </c>
    </row>
    <row r="98" spans="1:65" s="2" customFormat="1" ht="44.25" customHeight="1">
      <c r="A98" s="35"/>
      <c r="B98" s="36"/>
      <c r="C98" s="180" t="s">
        <v>194</v>
      </c>
      <c r="D98" s="180" t="s">
        <v>173</v>
      </c>
      <c r="E98" s="181" t="s">
        <v>274</v>
      </c>
      <c r="F98" s="182" t="s">
        <v>275</v>
      </c>
      <c r="G98" s="183" t="s">
        <v>246</v>
      </c>
      <c r="H98" s="184">
        <v>27.96</v>
      </c>
      <c r="I98" s="185"/>
      <c r="J98" s="186">
        <f>ROUND(I98*H98,2)</f>
        <v>0</v>
      </c>
      <c r="K98" s="182" t="s">
        <v>190</v>
      </c>
      <c r="L98" s="40"/>
      <c r="M98" s="187" t="s">
        <v>19</v>
      </c>
      <c r="N98" s="188" t="s">
        <v>43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177</v>
      </c>
      <c r="AT98" s="191" t="s">
        <v>173</v>
      </c>
      <c r="AU98" s="191" t="s">
        <v>82</v>
      </c>
      <c r="AY98" s="18" t="s">
        <v>171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8" t="s">
        <v>80</v>
      </c>
      <c r="BK98" s="192">
        <f>ROUND(I98*H98,2)</f>
        <v>0</v>
      </c>
      <c r="BL98" s="18" t="s">
        <v>177</v>
      </c>
      <c r="BM98" s="191" t="s">
        <v>2832</v>
      </c>
    </row>
    <row r="99" spans="1:65" s="2" customFormat="1" ht="10.199999999999999">
      <c r="A99" s="35"/>
      <c r="B99" s="36"/>
      <c r="C99" s="37"/>
      <c r="D99" s="193" t="s">
        <v>192</v>
      </c>
      <c r="E99" s="37"/>
      <c r="F99" s="194" t="s">
        <v>277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192</v>
      </c>
      <c r="AU99" s="18" t="s">
        <v>82</v>
      </c>
    </row>
    <row r="100" spans="1:65" s="14" customFormat="1" ht="10.199999999999999">
      <c r="B100" s="209"/>
      <c r="C100" s="210"/>
      <c r="D100" s="200" t="s">
        <v>205</v>
      </c>
      <c r="E100" s="211" t="s">
        <v>19</v>
      </c>
      <c r="F100" s="212" t="s">
        <v>2833</v>
      </c>
      <c r="G100" s="210"/>
      <c r="H100" s="213">
        <v>27.96</v>
      </c>
      <c r="I100" s="214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205</v>
      </c>
      <c r="AU100" s="219" t="s">
        <v>82</v>
      </c>
      <c r="AV100" s="14" t="s">
        <v>82</v>
      </c>
      <c r="AW100" s="14" t="s">
        <v>33</v>
      </c>
      <c r="AX100" s="14" t="s">
        <v>80</v>
      </c>
      <c r="AY100" s="219" t="s">
        <v>171</v>
      </c>
    </row>
    <row r="101" spans="1:65" s="2" customFormat="1" ht="44.25" customHeight="1">
      <c r="A101" s="35"/>
      <c r="B101" s="36"/>
      <c r="C101" s="180" t="s">
        <v>200</v>
      </c>
      <c r="D101" s="180" t="s">
        <v>173</v>
      </c>
      <c r="E101" s="181" t="s">
        <v>2750</v>
      </c>
      <c r="F101" s="182" t="s">
        <v>299</v>
      </c>
      <c r="G101" s="183" t="s">
        <v>300</v>
      </c>
      <c r="H101" s="184">
        <v>44.735999999999997</v>
      </c>
      <c r="I101" s="185"/>
      <c r="J101" s="186">
        <f>ROUND(I101*H101,2)</f>
        <v>0</v>
      </c>
      <c r="K101" s="182" t="s">
        <v>190</v>
      </c>
      <c r="L101" s="40"/>
      <c r="M101" s="187" t="s">
        <v>19</v>
      </c>
      <c r="N101" s="188" t="s">
        <v>43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177</v>
      </c>
      <c r="AT101" s="191" t="s">
        <v>173</v>
      </c>
      <c r="AU101" s="191" t="s">
        <v>82</v>
      </c>
      <c r="AY101" s="18" t="s">
        <v>171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8" t="s">
        <v>80</v>
      </c>
      <c r="BK101" s="192">
        <f>ROUND(I101*H101,2)</f>
        <v>0</v>
      </c>
      <c r="BL101" s="18" t="s">
        <v>177</v>
      </c>
      <c r="BM101" s="191" t="s">
        <v>2834</v>
      </c>
    </row>
    <row r="102" spans="1:65" s="2" customFormat="1" ht="10.199999999999999">
      <c r="A102" s="35"/>
      <c r="B102" s="36"/>
      <c r="C102" s="37"/>
      <c r="D102" s="193" t="s">
        <v>192</v>
      </c>
      <c r="E102" s="37"/>
      <c r="F102" s="194" t="s">
        <v>2752</v>
      </c>
      <c r="G102" s="37"/>
      <c r="H102" s="37"/>
      <c r="I102" s="195"/>
      <c r="J102" s="37"/>
      <c r="K102" s="37"/>
      <c r="L102" s="40"/>
      <c r="M102" s="196"/>
      <c r="N102" s="19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192</v>
      </c>
      <c r="AU102" s="18" t="s">
        <v>82</v>
      </c>
    </row>
    <row r="103" spans="1:65" s="14" customFormat="1" ht="10.199999999999999">
      <c r="B103" s="209"/>
      <c r="C103" s="210"/>
      <c r="D103" s="200" t="s">
        <v>205</v>
      </c>
      <c r="E103" s="211" t="s">
        <v>19</v>
      </c>
      <c r="F103" s="212" t="s">
        <v>2835</v>
      </c>
      <c r="G103" s="210"/>
      <c r="H103" s="213">
        <v>44.735999999999997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205</v>
      </c>
      <c r="AU103" s="219" t="s">
        <v>82</v>
      </c>
      <c r="AV103" s="14" t="s">
        <v>82</v>
      </c>
      <c r="AW103" s="14" t="s">
        <v>33</v>
      </c>
      <c r="AX103" s="14" t="s">
        <v>80</v>
      </c>
      <c r="AY103" s="219" t="s">
        <v>171</v>
      </c>
    </row>
    <row r="104" spans="1:65" s="2" customFormat="1" ht="44.25" customHeight="1">
      <c r="A104" s="35"/>
      <c r="B104" s="36"/>
      <c r="C104" s="180" t="s">
        <v>209</v>
      </c>
      <c r="D104" s="180" t="s">
        <v>173</v>
      </c>
      <c r="E104" s="181" t="s">
        <v>2509</v>
      </c>
      <c r="F104" s="182" t="s">
        <v>306</v>
      </c>
      <c r="G104" s="183" t="s">
        <v>246</v>
      </c>
      <c r="H104" s="184">
        <v>0.432</v>
      </c>
      <c r="I104" s="185"/>
      <c r="J104" s="186">
        <f>ROUND(I104*H104,2)</f>
        <v>0</v>
      </c>
      <c r="K104" s="182" t="s">
        <v>190</v>
      </c>
      <c r="L104" s="40"/>
      <c r="M104" s="187" t="s">
        <v>19</v>
      </c>
      <c r="N104" s="188" t="s">
        <v>43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177</v>
      </c>
      <c r="AT104" s="191" t="s">
        <v>173</v>
      </c>
      <c r="AU104" s="191" t="s">
        <v>82</v>
      </c>
      <c r="AY104" s="18" t="s">
        <v>171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80</v>
      </c>
      <c r="BK104" s="192">
        <f>ROUND(I104*H104,2)</f>
        <v>0</v>
      </c>
      <c r="BL104" s="18" t="s">
        <v>177</v>
      </c>
      <c r="BM104" s="191" t="s">
        <v>2836</v>
      </c>
    </row>
    <row r="105" spans="1:65" s="2" customFormat="1" ht="10.199999999999999">
      <c r="A105" s="35"/>
      <c r="B105" s="36"/>
      <c r="C105" s="37"/>
      <c r="D105" s="193" t="s">
        <v>192</v>
      </c>
      <c r="E105" s="37"/>
      <c r="F105" s="194" t="s">
        <v>2511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192</v>
      </c>
      <c r="AU105" s="18" t="s">
        <v>82</v>
      </c>
    </row>
    <row r="106" spans="1:65" s="14" customFormat="1" ht="10.199999999999999">
      <c r="B106" s="209"/>
      <c r="C106" s="210"/>
      <c r="D106" s="200" t="s">
        <v>205</v>
      </c>
      <c r="E106" s="211" t="s">
        <v>19</v>
      </c>
      <c r="F106" s="212" t="s">
        <v>2837</v>
      </c>
      <c r="G106" s="210"/>
      <c r="H106" s="213">
        <v>0.432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205</v>
      </c>
      <c r="AU106" s="219" t="s">
        <v>82</v>
      </c>
      <c r="AV106" s="14" t="s">
        <v>82</v>
      </c>
      <c r="AW106" s="14" t="s">
        <v>33</v>
      </c>
      <c r="AX106" s="14" t="s">
        <v>72</v>
      </c>
      <c r="AY106" s="219" t="s">
        <v>171</v>
      </c>
    </row>
    <row r="107" spans="1:65" s="15" customFormat="1" ht="10.199999999999999">
      <c r="B107" s="220"/>
      <c r="C107" s="221"/>
      <c r="D107" s="200" t="s">
        <v>205</v>
      </c>
      <c r="E107" s="222" t="s">
        <v>19</v>
      </c>
      <c r="F107" s="223" t="s">
        <v>208</v>
      </c>
      <c r="G107" s="221"/>
      <c r="H107" s="224">
        <v>0.432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205</v>
      </c>
      <c r="AU107" s="230" t="s">
        <v>82</v>
      </c>
      <c r="AV107" s="15" t="s">
        <v>177</v>
      </c>
      <c r="AW107" s="15" t="s">
        <v>33</v>
      </c>
      <c r="AX107" s="15" t="s">
        <v>80</v>
      </c>
      <c r="AY107" s="230" t="s">
        <v>171</v>
      </c>
    </row>
    <row r="108" spans="1:65" s="2" customFormat="1" ht="66.75" customHeight="1">
      <c r="A108" s="35"/>
      <c r="B108" s="36"/>
      <c r="C108" s="180" t="s">
        <v>214</v>
      </c>
      <c r="D108" s="180" t="s">
        <v>173</v>
      </c>
      <c r="E108" s="181" t="s">
        <v>322</v>
      </c>
      <c r="F108" s="182" t="s">
        <v>2755</v>
      </c>
      <c r="G108" s="183" t="s">
        <v>246</v>
      </c>
      <c r="H108" s="184">
        <v>0.432</v>
      </c>
      <c r="I108" s="185"/>
      <c r="J108" s="186">
        <f>ROUND(I108*H108,2)</f>
        <v>0</v>
      </c>
      <c r="K108" s="182" t="s">
        <v>190</v>
      </c>
      <c r="L108" s="40"/>
      <c r="M108" s="187" t="s">
        <v>19</v>
      </c>
      <c r="N108" s="188" t="s">
        <v>43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177</v>
      </c>
      <c r="AT108" s="191" t="s">
        <v>173</v>
      </c>
      <c r="AU108" s="191" t="s">
        <v>82</v>
      </c>
      <c r="AY108" s="18" t="s">
        <v>171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80</v>
      </c>
      <c r="BK108" s="192">
        <f>ROUND(I108*H108,2)</f>
        <v>0</v>
      </c>
      <c r="BL108" s="18" t="s">
        <v>177</v>
      </c>
      <c r="BM108" s="191" t="s">
        <v>2838</v>
      </c>
    </row>
    <row r="109" spans="1:65" s="2" customFormat="1" ht="10.199999999999999">
      <c r="A109" s="35"/>
      <c r="B109" s="36"/>
      <c r="C109" s="37"/>
      <c r="D109" s="193" t="s">
        <v>192</v>
      </c>
      <c r="E109" s="37"/>
      <c r="F109" s="194" t="s">
        <v>2757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192</v>
      </c>
      <c r="AU109" s="18" t="s">
        <v>82</v>
      </c>
    </row>
    <row r="110" spans="1:65" s="14" customFormat="1" ht="10.199999999999999">
      <c r="B110" s="209"/>
      <c r="C110" s="210"/>
      <c r="D110" s="200" t="s">
        <v>205</v>
      </c>
      <c r="E110" s="211" t="s">
        <v>19</v>
      </c>
      <c r="F110" s="212" t="s">
        <v>2837</v>
      </c>
      <c r="G110" s="210"/>
      <c r="H110" s="213">
        <v>0.432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205</v>
      </c>
      <c r="AU110" s="219" t="s">
        <v>82</v>
      </c>
      <c r="AV110" s="14" t="s">
        <v>82</v>
      </c>
      <c r="AW110" s="14" t="s">
        <v>33</v>
      </c>
      <c r="AX110" s="14" t="s">
        <v>80</v>
      </c>
      <c r="AY110" s="219" t="s">
        <v>171</v>
      </c>
    </row>
    <row r="111" spans="1:65" s="2" customFormat="1" ht="16.5" customHeight="1">
      <c r="A111" s="35"/>
      <c r="B111" s="36"/>
      <c r="C111" s="232" t="s">
        <v>219</v>
      </c>
      <c r="D111" s="232" t="s">
        <v>315</v>
      </c>
      <c r="E111" s="233" t="s">
        <v>2759</v>
      </c>
      <c r="F111" s="234" t="s">
        <v>2760</v>
      </c>
      <c r="G111" s="235" t="s">
        <v>300</v>
      </c>
      <c r="H111" s="236">
        <v>0.86399999999999999</v>
      </c>
      <c r="I111" s="237"/>
      <c r="J111" s="238">
        <f>ROUND(I111*H111,2)</f>
        <v>0</v>
      </c>
      <c r="K111" s="234" t="s">
        <v>190</v>
      </c>
      <c r="L111" s="239"/>
      <c r="M111" s="240" t="s">
        <v>19</v>
      </c>
      <c r="N111" s="241" t="s">
        <v>43</v>
      </c>
      <c r="O111" s="65"/>
      <c r="P111" s="189">
        <f>O111*H111</f>
        <v>0</v>
      </c>
      <c r="Q111" s="189">
        <v>1</v>
      </c>
      <c r="R111" s="189">
        <f>Q111*H111</f>
        <v>0.86399999999999999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214</v>
      </c>
      <c r="AT111" s="191" t="s">
        <v>315</v>
      </c>
      <c r="AU111" s="191" t="s">
        <v>82</v>
      </c>
      <c r="AY111" s="18" t="s">
        <v>171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80</v>
      </c>
      <c r="BK111" s="192">
        <f>ROUND(I111*H111,2)</f>
        <v>0</v>
      </c>
      <c r="BL111" s="18" t="s">
        <v>177</v>
      </c>
      <c r="BM111" s="191" t="s">
        <v>2839</v>
      </c>
    </row>
    <row r="112" spans="1:65" s="14" customFormat="1" ht="10.199999999999999">
      <c r="B112" s="209"/>
      <c r="C112" s="210"/>
      <c r="D112" s="200" t="s">
        <v>205</v>
      </c>
      <c r="E112" s="211" t="s">
        <v>19</v>
      </c>
      <c r="F112" s="212" t="s">
        <v>2840</v>
      </c>
      <c r="G112" s="210"/>
      <c r="H112" s="213">
        <v>0.86399999999999999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205</v>
      </c>
      <c r="AU112" s="219" t="s">
        <v>82</v>
      </c>
      <c r="AV112" s="14" t="s">
        <v>82</v>
      </c>
      <c r="AW112" s="14" t="s">
        <v>33</v>
      </c>
      <c r="AX112" s="14" t="s">
        <v>80</v>
      </c>
      <c r="AY112" s="219" t="s">
        <v>171</v>
      </c>
    </row>
    <row r="113" spans="1:65" s="2" customFormat="1" ht="66.75" customHeight="1">
      <c r="A113" s="35"/>
      <c r="B113" s="36"/>
      <c r="C113" s="180" t="s">
        <v>223</v>
      </c>
      <c r="D113" s="180" t="s">
        <v>173</v>
      </c>
      <c r="E113" s="181" t="s">
        <v>2841</v>
      </c>
      <c r="F113" s="182" t="s">
        <v>2842</v>
      </c>
      <c r="G113" s="183" t="s">
        <v>246</v>
      </c>
      <c r="H113" s="184">
        <v>17.96</v>
      </c>
      <c r="I113" s="185"/>
      <c r="J113" s="186">
        <f>ROUND(I113*H113,2)</f>
        <v>0</v>
      </c>
      <c r="K113" s="182" t="s">
        <v>190</v>
      </c>
      <c r="L113" s="40"/>
      <c r="M113" s="187" t="s">
        <v>19</v>
      </c>
      <c r="N113" s="188" t="s">
        <v>43</v>
      </c>
      <c r="O113" s="65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177</v>
      </c>
      <c r="AT113" s="191" t="s">
        <v>173</v>
      </c>
      <c r="AU113" s="191" t="s">
        <v>82</v>
      </c>
      <c r="AY113" s="18" t="s">
        <v>171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80</v>
      </c>
      <c r="BK113" s="192">
        <f>ROUND(I113*H113,2)</f>
        <v>0</v>
      </c>
      <c r="BL113" s="18" t="s">
        <v>177</v>
      </c>
      <c r="BM113" s="191" t="s">
        <v>2843</v>
      </c>
    </row>
    <row r="114" spans="1:65" s="2" customFormat="1" ht="10.199999999999999">
      <c r="A114" s="35"/>
      <c r="B114" s="36"/>
      <c r="C114" s="37"/>
      <c r="D114" s="193" t="s">
        <v>192</v>
      </c>
      <c r="E114" s="37"/>
      <c r="F114" s="194" t="s">
        <v>2844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192</v>
      </c>
      <c r="AU114" s="18" t="s">
        <v>82</v>
      </c>
    </row>
    <row r="115" spans="1:65" s="14" customFormat="1" ht="10.199999999999999">
      <c r="B115" s="209"/>
      <c r="C115" s="210"/>
      <c r="D115" s="200" t="s">
        <v>205</v>
      </c>
      <c r="E115" s="211" t="s">
        <v>19</v>
      </c>
      <c r="F115" s="212" t="s">
        <v>2845</v>
      </c>
      <c r="G115" s="210"/>
      <c r="H115" s="213">
        <v>17.96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205</v>
      </c>
      <c r="AU115" s="219" t="s">
        <v>82</v>
      </c>
      <c r="AV115" s="14" t="s">
        <v>82</v>
      </c>
      <c r="AW115" s="14" t="s">
        <v>33</v>
      </c>
      <c r="AX115" s="14" t="s">
        <v>80</v>
      </c>
      <c r="AY115" s="219" t="s">
        <v>171</v>
      </c>
    </row>
    <row r="116" spans="1:65" s="2" customFormat="1" ht="16.5" customHeight="1">
      <c r="A116" s="35"/>
      <c r="B116" s="36"/>
      <c r="C116" s="232" t="s">
        <v>225</v>
      </c>
      <c r="D116" s="232" t="s">
        <v>315</v>
      </c>
      <c r="E116" s="233" t="s">
        <v>2846</v>
      </c>
      <c r="F116" s="234" t="s">
        <v>2847</v>
      </c>
      <c r="G116" s="235" t="s">
        <v>300</v>
      </c>
      <c r="H116" s="236">
        <v>35.92</v>
      </c>
      <c r="I116" s="237"/>
      <c r="J116" s="238">
        <f>ROUND(I116*H116,2)</f>
        <v>0</v>
      </c>
      <c r="K116" s="234" t="s">
        <v>190</v>
      </c>
      <c r="L116" s="239"/>
      <c r="M116" s="240" t="s">
        <v>19</v>
      </c>
      <c r="N116" s="241" t="s">
        <v>43</v>
      </c>
      <c r="O116" s="65"/>
      <c r="P116" s="189">
        <f>O116*H116</f>
        <v>0</v>
      </c>
      <c r="Q116" s="189">
        <v>1</v>
      </c>
      <c r="R116" s="189">
        <f>Q116*H116</f>
        <v>35.92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214</v>
      </c>
      <c r="AT116" s="191" t="s">
        <v>315</v>
      </c>
      <c r="AU116" s="191" t="s">
        <v>82</v>
      </c>
      <c r="AY116" s="18" t="s">
        <v>171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8" t="s">
        <v>80</v>
      </c>
      <c r="BK116" s="192">
        <f>ROUND(I116*H116,2)</f>
        <v>0</v>
      </c>
      <c r="BL116" s="18" t="s">
        <v>177</v>
      </c>
      <c r="BM116" s="191" t="s">
        <v>2848</v>
      </c>
    </row>
    <row r="117" spans="1:65" s="14" customFormat="1" ht="10.199999999999999">
      <c r="B117" s="209"/>
      <c r="C117" s="210"/>
      <c r="D117" s="200" t="s">
        <v>205</v>
      </c>
      <c r="E117" s="211" t="s">
        <v>19</v>
      </c>
      <c r="F117" s="212" t="s">
        <v>2849</v>
      </c>
      <c r="G117" s="210"/>
      <c r="H117" s="213">
        <v>35.92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205</v>
      </c>
      <c r="AU117" s="219" t="s">
        <v>82</v>
      </c>
      <c r="AV117" s="14" t="s">
        <v>82</v>
      </c>
      <c r="AW117" s="14" t="s">
        <v>33</v>
      </c>
      <c r="AX117" s="14" t="s">
        <v>80</v>
      </c>
      <c r="AY117" s="219" t="s">
        <v>171</v>
      </c>
    </row>
    <row r="118" spans="1:65" s="12" customFormat="1" ht="22.8" customHeight="1">
      <c r="B118" s="164"/>
      <c r="C118" s="165"/>
      <c r="D118" s="166" t="s">
        <v>71</v>
      </c>
      <c r="E118" s="178" t="s">
        <v>177</v>
      </c>
      <c r="F118" s="178" t="s">
        <v>544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SUM(P119:P122)</f>
        <v>0</v>
      </c>
      <c r="Q118" s="172"/>
      <c r="R118" s="173">
        <f>SUM(R119:R122)</f>
        <v>0.18151392000000002</v>
      </c>
      <c r="S118" s="172"/>
      <c r="T118" s="174">
        <f>SUM(T119:T122)</f>
        <v>0</v>
      </c>
      <c r="AR118" s="175" t="s">
        <v>80</v>
      </c>
      <c r="AT118" s="176" t="s">
        <v>71</v>
      </c>
      <c r="AU118" s="176" t="s">
        <v>80</v>
      </c>
      <c r="AY118" s="175" t="s">
        <v>171</v>
      </c>
      <c r="BK118" s="177">
        <f>SUM(BK119:BK122)</f>
        <v>0</v>
      </c>
    </row>
    <row r="119" spans="1:65" s="2" customFormat="1" ht="33" customHeight="1">
      <c r="A119" s="35"/>
      <c r="B119" s="36"/>
      <c r="C119" s="180" t="s">
        <v>8</v>
      </c>
      <c r="D119" s="180" t="s">
        <v>173</v>
      </c>
      <c r="E119" s="181" t="s">
        <v>2763</v>
      </c>
      <c r="F119" s="182" t="s">
        <v>2764</v>
      </c>
      <c r="G119" s="183" t="s">
        <v>246</v>
      </c>
      <c r="H119" s="184">
        <v>9.6000000000000002E-2</v>
      </c>
      <c r="I119" s="185"/>
      <c r="J119" s="186">
        <f>ROUND(I119*H119,2)</f>
        <v>0</v>
      </c>
      <c r="K119" s="182" t="s">
        <v>190</v>
      </c>
      <c r="L119" s="40"/>
      <c r="M119" s="187" t="s">
        <v>19</v>
      </c>
      <c r="N119" s="188" t="s">
        <v>43</v>
      </c>
      <c r="O119" s="65"/>
      <c r="P119" s="189">
        <f>O119*H119</f>
        <v>0</v>
      </c>
      <c r="Q119" s="189">
        <v>1.8907700000000001</v>
      </c>
      <c r="R119" s="189">
        <f>Q119*H119</f>
        <v>0.18151392000000002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177</v>
      </c>
      <c r="AT119" s="191" t="s">
        <v>173</v>
      </c>
      <c r="AU119" s="191" t="s">
        <v>82</v>
      </c>
      <c r="AY119" s="18" t="s">
        <v>171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80</v>
      </c>
      <c r="BK119" s="192">
        <f>ROUND(I119*H119,2)</f>
        <v>0</v>
      </c>
      <c r="BL119" s="18" t="s">
        <v>177</v>
      </c>
      <c r="BM119" s="191" t="s">
        <v>2850</v>
      </c>
    </row>
    <row r="120" spans="1:65" s="2" customFormat="1" ht="10.199999999999999">
      <c r="A120" s="35"/>
      <c r="B120" s="36"/>
      <c r="C120" s="37"/>
      <c r="D120" s="193" t="s">
        <v>192</v>
      </c>
      <c r="E120" s="37"/>
      <c r="F120" s="194" t="s">
        <v>2766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192</v>
      </c>
      <c r="AU120" s="18" t="s">
        <v>82</v>
      </c>
    </row>
    <row r="121" spans="1:65" s="14" customFormat="1" ht="10.199999999999999">
      <c r="B121" s="209"/>
      <c r="C121" s="210"/>
      <c r="D121" s="200" t="s">
        <v>205</v>
      </c>
      <c r="E121" s="211" t="s">
        <v>19</v>
      </c>
      <c r="F121" s="212" t="s">
        <v>2851</v>
      </c>
      <c r="G121" s="210"/>
      <c r="H121" s="213">
        <v>9.6000000000000002E-2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205</v>
      </c>
      <c r="AU121" s="219" t="s">
        <v>82</v>
      </c>
      <c r="AV121" s="14" t="s">
        <v>82</v>
      </c>
      <c r="AW121" s="14" t="s">
        <v>33</v>
      </c>
      <c r="AX121" s="14" t="s">
        <v>72</v>
      </c>
      <c r="AY121" s="219" t="s">
        <v>171</v>
      </c>
    </row>
    <row r="122" spans="1:65" s="15" customFormat="1" ht="10.199999999999999">
      <c r="B122" s="220"/>
      <c r="C122" s="221"/>
      <c r="D122" s="200" t="s">
        <v>205</v>
      </c>
      <c r="E122" s="222" t="s">
        <v>19</v>
      </c>
      <c r="F122" s="223" t="s">
        <v>208</v>
      </c>
      <c r="G122" s="221"/>
      <c r="H122" s="224">
        <v>9.6000000000000002E-2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205</v>
      </c>
      <c r="AU122" s="230" t="s">
        <v>82</v>
      </c>
      <c r="AV122" s="15" t="s">
        <v>177</v>
      </c>
      <c r="AW122" s="15" t="s">
        <v>33</v>
      </c>
      <c r="AX122" s="15" t="s">
        <v>80</v>
      </c>
      <c r="AY122" s="230" t="s">
        <v>171</v>
      </c>
    </row>
    <row r="123" spans="1:65" s="12" customFormat="1" ht="22.8" customHeight="1">
      <c r="B123" s="164"/>
      <c r="C123" s="165"/>
      <c r="D123" s="166" t="s">
        <v>71</v>
      </c>
      <c r="E123" s="178" t="s">
        <v>214</v>
      </c>
      <c r="F123" s="178" t="s">
        <v>2590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SUM(P124:P136)</f>
        <v>0</v>
      </c>
      <c r="Q123" s="172"/>
      <c r="R123" s="173">
        <f>SUM(R124:R136)</f>
        <v>0.92445999999999995</v>
      </c>
      <c r="S123" s="172"/>
      <c r="T123" s="174">
        <f>SUM(T124:T136)</f>
        <v>0</v>
      </c>
      <c r="AR123" s="175" t="s">
        <v>80</v>
      </c>
      <c r="AT123" s="176" t="s">
        <v>71</v>
      </c>
      <c r="AU123" s="176" t="s">
        <v>80</v>
      </c>
      <c r="AY123" s="175" t="s">
        <v>171</v>
      </c>
      <c r="BK123" s="177">
        <f>SUM(BK124:BK136)</f>
        <v>0</v>
      </c>
    </row>
    <row r="124" spans="1:65" s="2" customFormat="1" ht="44.25" customHeight="1">
      <c r="A124" s="35"/>
      <c r="B124" s="36"/>
      <c r="C124" s="180" t="s">
        <v>235</v>
      </c>
      <c r="D124" s="180" t="s">
        <v>173</v>
      </c>
      <c r="E124" s="181" t="s">
        <v>2772</v>
      </c>
      <c r="F124" s="182" t="s">
        <v>2773</v>
      </c>
      <c r="G124" s="183" t="s">
        <v>376</v>
      </c>
      <c r="H124" s="184">
        <v>1.2</v>
      </c>
      <c r="I124" s="185"/>
      <c r="J124" s="186">
        <f>ROUND(I124*H124,2)</f>
        <v>0</v>
      </c>
      <c r="K124" s="182" t="s">
        <v>889</v>
      </c>
      <c r="L124" s="40"/>
      <c r="M124" s="187" t="s">
        <v>19</v>
      </c>
      <c r="N124" s="188" t="s">
        <v>43</v>
      </c>
      <c r="O124" s="65"/>
      <c r="P124" s="189">
        <f>O124*H124</f>
        <v>0</v>
      </c>
      <c r="Q124" s="189">
        <v>1.83E-3</v>
      </c>
      <c r="R124" s="189">
        <f>Q124*H124</f>
        <v>2.196E-3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177</v>
      </c>
      <c r="AT124" s="191" t="s">
        <v>173</v>
      </c>
      <c r="AU124" s="191" t="s">
        <v>82</v>
      </c>
      <c r="AY124" s="18" t="s">
        <v>171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80</v>
      </c>
      <c r="BK124" s="192">
        <f>ROUND(I124*H124,2)</f>
        <v>0</v>
      </c>
      <c r="BL124" s="18" t="s">
        <v>177</v>
      </c>
      <c r="BM124" s="191" t="s">
        <v>2852</v>
      </c>
    </row>
    <row r="125" spans="1:65" s="2" customFormat="1" ht="10.199999999999999">
      <c r="A125" s="35"/>
      <c r="B125" s="36"/>
      <c r="C125" s="37"/>
      <c r="D125" s="193" t="s">
        <v>192</v>
      </c>
      <c r="E125" s="37"/>
      <c r="F125" s="194" t="s">
        <v>2775</v>
      </c>
      <c r="G125" s="37"/>
      <c r="H125" s="37"/>
      <c r="I125" s="195"/>
      <c r="J125" s="37"/>
      <c r="K125" s="37"/>
      <c r="L125" s="40"/>
      <c r="M125" s="196"/>
      <c r="N125" s="19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192</v>
      </c>
      <c r="AU125" s="18" t="s">
        <v>82</v>
      </c>
    </row>
    <row r="126" spans="1:65" s="2" customFormat="1" ht="16.5" customHeight="1">
      <c r="A126" s="35"/>
      <c r="B126" s="36"/>
      <c r="C126" s="232" t="s">
        <v>243</v>
      </c>
      <c r="D126" s="232" t="s">
        <v>315</v>
      </c>
      <c r="E126" s="233" t="s">
        <v>2776</v>
      </c>
      <c r="F126" s="234" t="s">
        <v>2777</v>
      </c>
      <c r="G126" s="235" t="s">
        <v>376</v>
      </c>
      <c r="H126" s="236">
        <v>1.2</v>
      </c>
      <c r="I126" s="237"/>
      <c r="J126" s="238">
        <f>ROUND(I126*H126,2)</f>
        <v>0</v>
      </c>
      <c r="K126" s="234" t="s">
        <v>889</v>
      </c>
      <c r="L126" s="239"/>
      <c r="M126" s="240" t="s">
        <v>19</v>
      </c>
      <c r="N126" s="241" t="s">
        <v>43</v>
      </c>
      <c r="O126" s="65"/>
      <c r="P126" s="189">
        <f>O126*H126</f>
        <v>0</v>
      </c>
      <c r="Q126" s="189">
        <v>1.7700000000000001E-3</v>
      </c>
      <c r="R126" s="189">
        <f>Q126*H126</f>
        <v>2.124E-3</v>
      </c>
      <c r="S126" s="189">
        <v>0</v>
      </c>
      <c r="T126" s="19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214</v>
      </c>
      <c r="AT126" s="191" t="s">
        <v>315</v>
      </c>
      <c r="AU126" s="191" t="s">
        <v>82</v>
      </c>
      <c r="AY126" s="18" t="s">
        <v>171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80</v>
      </c>
      <c r="BK126" s="192">
        <f>ROUND(I126*H126,2)</f>
        <v>0</v>
      </c>
      <c r="BL126" s="18" t="s">
        <v>177</v>
      </c>
      <c r="BM126" s="191" t="s">
        <v>2853</v>
      </c>
    </row>
    <row r="127" spans="1:65" s="14" customFormat="1" ht="10.199999999999999">
      <c r="B127" s="209"/>
      <c r="C127" s="210"/>
      <c r="D127" s="200" t="s">
        <v>205</v>
      </c>
      <c r="E127" s="211" t="s">
        <v>19</v>
      </c>
      <c r="F127" s="212" t="s">
        <v>2854</v>
      </c>
      <c r="G127" s="210"/>
      <c r="H127" s="213">
        <v>1.2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205</v>
      </c>
      <c r="AU127" s="219" t="s">
        <v>82</v>
      </c>
      <c r="AV127" s="14" t="s">
        <v>82</v>
      </c>
      <c r="AW127" s="14" t="s">
        <v>33</v>
      </c>
      <c r="AX127" s="14" t="s">
        <v>80</v>
      </c>
      <c r="AY127" s="219" t="s">
        <v>171</v>
      </c>
    </row>
    <row r="128" spans="1:65" s="2" customFormat="1" ht="44.25" customHeight="1">
      <c r="A128" s="35"/>
      <c r="B128" s="36"/>
      <c r="C128" s="180" t="s">
        <v>251</v>
      </c>
      <c r="D128" s="180" t="s">
        <v>173</v>
      </c>
      <c r="E128" s="181" t="s">
        <v>2779</v>
      </c>
      <c r="F128" s="182" t="s">
        <v>2780</v>
      </c>
      <c r="G128" s="183" t="s">
        <v>189</v>
      </c>
      <c r="H128" s="184">
        <v>2</v>
      </c>
      <c r="I128" s="185"/>
      <c r="J128" s="186">
        <f>ROUND(I128*H128,2)</f>
        <v>0</v>
      </c>
      <c r="K128" s="182" t="s">
        <v>190</v>
      </c>
      <c r="L128" s="40"/>
      <c r="M128" s="187" t="s">
        <v>19</v>
      </c>
      <c r="N128" s="188" t="s">
        <v>43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177</v>
      </c>
      <c r="AT128" s="191" t="s">
        <v>173</v>
      </c>
      <c r="AU128" s="191" t="s">
        <v>82</v>
      </c>
      <c r="AY128" s="18" t="s">
        <v>171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80</v>
      </c>
      <c r="BK128" s="192">
        <f>ROUND(I128*H128,2)</f>
        <v>0</v>
      </c>
      <c r="BL128" s="18" t="s">
        <v>177</v>
      </c>
      <c r="BM128" s="191" t="s">
        <v>2855</v>
      </c>
    </row>
    <row r="129" spans="1:65" s="2" customFormat="1" ht="10.199999999999999">
      <c r="A129" s="35"/>
      <c r="B129" s="36"/>
      <c r="C129" s="37"/>
      <c r="D129" s="193" t="s">
        <v>192</v>
      </c>
      <c r="E129" s="37"/>
      <c r="F129" s="194" t="s">
        <v>2782</v>
      </c>
      <c r="G129" s="37"/>
      <c r="H129" s="37"/>
      <c r="I129" s="195"/>
      <c r="J129" s="37"/>
      <c r="K129" s="37"/>
      <c r="L129" s="40"/>
      <c r="M129" s="196"/>
      <c r="N129" s="19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192</v>
      </c>
      <c r="AU129" s="18" t="s">
        <v>82</v>
      </c>
    </row>
    <row r="130" spans="1:65" s="2" customFormat="1" ht="21.75" customHeight="1">
      <c r="A130" s="35"/>
      <c r="B130" s="36"/>
      <c r="C130" s="232" t="s">
        <v>260</v>
      </c>
      <c r="D130" s="232" t="s">
        <v>315</v>
      </c>
      <c r="E130" s="233" t="s">
        <v>2784</v>
      </c>
      <c r="F130" s="234" t="s">
        <v>2785</v>
      </c>
      <c r="G130" s="235" t="s">
        <v>189</v>
      </c>
      <c r="H130" s="236">
        <v>2</v>
      </c>
      <c r="I130" s="237"/>
      <c r="J130" s="238">
        <f>ROUND(I130*H130,2)</f>
        <v>0</v>
      </c>
      <c r="K130" s="234" t="s">
        <v>190</v>
      </c>
      <c r="L130" s="239"/>
      <c r="M130" s="240" t="s">
        <v>19</v>
      </c>
      <c r="N130" s="241" t="s">
        <v>43</v>
      </c>
      <c r="O130" s="65"/>
      <c r="P130" s="189">
        <f>O130*H130</f>
        <v>0</v>
      </c>
      <c r="Q130" s="189">
        <v>6.9999999999999999E-4</v>
      </c>
      <c r="R130" s="189">
        <f>Q130*H130</f>
        <v>1.4E-3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214</v>
      </c>
      <c r="AT130" s="191" t="s">
        <v>315</v>
      </c>
      <c r="AU130" s="191" t="s">
        <v>82</v>
      </c>
      <c r="AY130" s="18" t="s">
        <v>171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80</v>
      </c>
      <c r="BK130" s="192">
        <f>ROUND(I130*H130,2)</f>
        <v>0</v>
      </c>
      <c r="BL130" s="18" t="s">
        <v>177</v>
      </c>
      <c r="BM130" s="191" t="s">
        <v>2856</v>
      </c>
    </row>
    <row r="131" spans="1:65" s="2" customFormat="1" ht="24.15" customHeight="1">
      <c r="A131" s="35"/>
      <c r="B131" s="36"/>
      <c r="C131" s="180" t="s">
        <v>267</v>
      </c>
      <c r="D131" s="180" t="s">
        <v>173</v>
      </c>
      <c r="E131" s="181" t="s">
        <v>2787</v>
      </c>
      <c r="F131" s="182" t="s">
        <v>2857</v>
      </c>
      <c r="G131" s="183" t="s">
        <v>370</v>
      </c>
      <c r="H131" s="184">
        <v>1</v>
      </c>
      <c r="I131" s="185"/>
      <c r="J131" s="186">
        <f>ROUND(I131*H131,2)</f>
        <v>0</v>
      </c>
      <c r="K131" s="182" t="s">
        <v>19</v>
      </c>
      <c r="L131" s="40"/>
      <c r="M131" s="187" t="s">
        <v>19</v>
      </c>
      <c r="N131" s="188" t="s">
        <v>43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177</v>
      </c>
      <c r="AT131" s="191" t="s">
        <v>173</v>
      </c>
      <c r="AU131" s="191" t="s">
        <v>82</v>
      </c>
      <c r="AY131" s="18" t="s">
        <v>171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80</v>
      </c>
      <c r="BK131" s="192">
        <f>ROUND(I131*H131,2)</f>
        <v>0</v>
      </c>
      <c r="BL131" s="18" t="s">
        <v>177</v>
      </c>
      <c r="BM131" s="191" t="s">
        <v>2858</v>
      </c>
    </row>
    <row r="132" spans="1:65" s="2" customFormat="1" ht="21.75" customHeight="1">
      <c r="A132" s="35"/>
      <c r="B132" s="36"/>
      <c r="C132" s="180" t="s">
        <v>273</v>
      </c>
      <c r="D132" s="180" t="s">
        <v>173</v>
      </c>
      <c r="E132" s="181" t="s">
        <v>2790</v>
      </c>
      <c r="F132" s="182" t="s">
        <v>2791</v>
      </c>
      <c r="G132" s="183" t="s">
        <v>376</v>
      </c>
      <c r="H132" s="184">
        <v>1.2</v>
      </c>
      <c r="I132" s="185"/>
      <c r="J132" s="186">
        <f>ROUND(I132*H132,2)</f>
        <v>0</v>
      </c>
      <c r="K132" s="182" t="s">
        <v>190</v>
      </c>
      <c r="L132" s="40"/>
      <c r="M132" s="187" t="s">
        <v>19</v>
      </c>
      <c r="N132" s="188" t="s">
        <v>43</v>
      </c>
      <c r="O132" s="65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177</v>
      </c>
      <c r="AT132" s="191" t="s">
        <v>173</v>
      </c>
      <c r="AU132" s="191" t="s">
        <v>82</v>
      </c>
      <c r="AY132" s="18" t="s">
        <v>171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80</v>
      </c>
      <c r="BK132" s="192">
        <f>ROUND(I132*H132,2)</f>
        <v>0</v>
      </c>
      <c r="BL132" s="18" t="s">
        <v>177</v>
      </c>
      <c r="BM132" s="191" t="s">
        <v>2859</v>
      </c>
    </row>
    <row r="133" spans="1:65" s="2" customFormat="1" ht="10.199999999999999">
      <c r="A133" s="35"/>
      <c r="B133" s="36"/>
      <c r="C133" s="37"/>
      <c r="D133" s="193" t="s">
        <v>192</v>
      </c>
      <c r="E133" s="37"/>
      <c r="F133" s="194" t="s">
        <v>2793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192</v>
      </c>
      <c r="AU133" s="18" t="s">
        <v>82</v>
      </c>
    </row>
    <row r="134" spans="1:65" s="2" customFormat="1" ht="24.15" customHeight="1">
      <c r="A134" s="35"/>
      <c r="B134" s="36"/>
      <c r="C134" s="180" t="s">
        <v>281</v>
      </c>
      <c r="D134" s="180" t="s">
        <v>173</v>
      </c>
      <c r="E134" s="181" t="s">
        <v>2794</v>
      </c>
      <c r="F134" s="182" t="s">
        <v>2795</v>
      </c>
      <c r="G134" s="183" t="s">
        <v>189</v>
      </c>
      <c r="H134" s="184">
        <v>2</v>
      </c>
      <c r="I134" s="185"/>
      <c r="J134" s="186">
        <f>ROUND(I134*H134,2)</f>
        <v>0</v>
      </c>
      <c r="K134" s="182" t="s">
        <v>190</v>
      </c>
      <c r="L134" s="40"/>
      <c r="M134" s="187" t="s">
        <v>19</v>
      </c>
      <c r="N134" s="188" t="s">
        <v>43</v>
      </c>
      <c r="O134" s="65"/>
      <c r="P134" s="189">
        <f>O134*H134</f>
        <v>0</v>
      </c>
      <c r="Q134" s="189">
        <v>0.45937</v>
      </c>
      <c r="R134" s="189">
        <f>Q134*H134</f>
        <v>0.91874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177</v>
      </c>
      <c r="AT134" s="191" t="s">
        <v>173</v>
      </c>
      <c r="AU134" s="191" t="s">
        <v>82</v>
      </c>
      <c r="AY134" s="18" t="s">
        <v>171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80</v>
      </c>
      <c r="BK134" s="192">
        <f>ROUND(I134*H134,2)</f>
        <v>0</v>
      </c>
      <c r="BL134" s="18" t="s">
        <v>177</v>
      </c>
      <c r="BM134" s="191" t="s">
        <v>2860</v>
      </c>
    </row>
    <row r="135" spans="1:65" s="2" customFormat="1" ht="10.199999999999999">
      <c r="A135" s="35"/>
      <c r="B135" s="36"/>
      <c r="C135" s="37"/>
      <c r="D135" s="193" t="s">
        <v>192</v>
      </c>
      <c r="E135" s="37"/>
      <c r="F135" s="194" t="s">
        <v>2797</v>
      </c>
      <c r="G135" s="37"/>
      <c r="H135" s="37"/>
      <c r="I135" s="195"/>
      <c r="J135" s="37"/>
      <c r="K135" s="37"/>
      <c r="L135" s="40"/>
      <c r="M135" s="196"/>
      <c r="N135" s="19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192</v>
      </c>
      <c r="AU135" s="18" t="s">
        <v>82</v>
      </c>
    </row>
    <row r="136" spans="1:65" s="2" customFormat="1" ht="24.15" customHeight="1">
      <c r="A136" s="35"/>
      <c r="B136" s="36"/>
      <c r="C136" s="180" t="s">
        <v>286</v>
      </c>
      <c r="D136" s="180" t="s">
        <v>173</v>
      </c>
      <c r="E136" s="181" t="s">
        <v>2814</v>
      </c>
      <c r="F136" s="182" t="s">
        <v>2815</v>
      </c>
      <c r="G136" s="183" t="s">
        <v>176</v>
      </c>
      <c r="H136" s="184">
        <v>8</v>
      </c>
      <c r="I136" s="185"/>
      <c r="J136" s="186">
        <f>ROUND(I136*H136,2)</f>
        <v>0</v>
      </c>
      <c r="K136" s="182" t="s">
        <v>19</v>
      </c>
      <c r="L136" s="40"/>
      <c r="M136" s="187" t="s">
        <v>19</v>
      </c>
      <c r="N136" s="188" t="s">
        <v>43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177</v>
      </c>
      <c r="AT136" s="191" t="s">
        <v>173</v>
      </c>
      <c r="AU136" s="191" t="s">
        <v>82</v>
      </c>
      <c r="AY136" s="18" t="s">
        <v>171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80</v>
      </c>
      <c r="BK136" s="192">
        <f>ROUND(I136*H136,2)</f>
        <v>0</v>
      </c>
      <c r="BL136" s="18" t="s">
        <v>177</v>
      </c>
      <c r="BM136" s="191" t="s">
        <v>2861</v>
      </c>
    </row>
    <row r="137" spans="1:65" s="12" customFormat="1" ht="22.8" customHeight="1">
      <c r="B137" s="164"/>
      <c r="C137" s="165"/>
      <c r="D137" s="166" t="s">
        <v>71</v>
      </c>
      <c r="E137" s="178" t="s">
        <v>775</v>
      </c>
      <c r="F137" s="178" t="s">
        <v>776</v>
      </c>
      <c r="G137" s="165"/>
      <c r="H137" s="165"/>
      <c r="I137" s="168"/>
      <c r="J137" s="179">
        <f>BK137</f>
        <v>0</v>
      </c>
      <c r="K137" s="165"/>
      <c r="L137" s="170"/>
      <c r="M137" s="171"/>
      <c r="N137" s="172"/>
      <c r="O137" s="172"/>
      <c r="P137" s="173">
        <f>SUM(P138:P139)</f>
        <v>0</v>
      </c>
      <c r="Q137" s="172"/>
      <c r="R137" s="173">
        <f>SUM(R138:R139)</f>
        <v>0</v>
      </c>
      <c r="S137" s="172"/>
      <c r="T137" s="174">
        <f>SUM(T138:T139)</f>
        <v>0</v>
      </c>
      <c r="AR137" s="175" t="s">
        <v>80</v>
      </c>
      <c r="AT137" s="176" t="s">
        <v>71</v>
      </c>
      <c r="AU137" s="176" t="s">
        <v>80</v>
      </c>
      <c r="AY137" s="175" t="s">
        <v>171</v>
      </c>
      <c r="BK137" s="177">
        <f>SUM(BK138:BK139)</f>
        <v>0</v>
      </c>
    </row>
    <row r="138" spans="1:65" s="2" customFormat="1" ht="49.05" customHeight="1">
      <c r="A138" s="35"/>
      <c r="B138" s="36"/>
      <c r="C138" s="180" t="s">
        <v>7</v>
      </c>
      <c r="D138" s="180" t="s">
        <v>173</v>
      </c>
      <c r="E138" s="181" t="s">
        <v>2817</v>
      </c>
      <c r="F138" s="182" t="s">
        <v>2818</v>
      </c>
      <c r="G138" s="183" t="s">
        <v>300</v>
      </c>
      <c r="H138" s="184">
        <v>37.89</v>
      </c>
      <c r="I138" s="185"/>
      <c r="J138" s="186">
        <f>ROUND(I138*H138,2)</f>
        <v>0</v>
      </c>
      <c r="K138" s="182" t="s">
        <v>190</v>
      </c>
      <c r="L138" s="40"/>
      <c r="M138" s="187" t="s">
        <v>19</v>
      </c>
      <c r="N138" s="188" t="s">
        <v>43</v>
      </c>
      <c r="O138" s="65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177</v>
      </c>
      <c r="AT138" s="191" t="s">
        <v>173</v>
      </c>
      <c r="AU138" s="191" t="s">
        <v>82</v>
      </c>
      <c r="AY138" s="18" t="s">
        <v>171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80</v>
      </c>
      <c r="BK138" s="192">
        <f>ROUND(I138*H138,2)</f>
        <v>0</v>
      </c>
      <c r="BL138" s="18" t="s">
        <v>177</v>
      </c>
      <c r="BM138" s="191" t="s">
        <v>2862</v>
      </c>
    </row>
    <row r="139" spans="1:65" s="2" customFormat="1" ht="10.199999999999999">
      <c r="A139" s="35"/>
      <c r="B139" s="36"/>
      <c r="C139" s="37"/>
      <c r="D139" s="193" t="s">
        <v>192</v>
      </c>
      <c r="E139" s="37"/>
      <c r="F139" s="194" t="s">
        <v>2820</v>
      </c>
      <c r="G139" s="37"/>
      <c r="H139" s="37"/>
      <c r="I139" s="195"/>
      <c r="J139" s="37"/>
      <c r="K139" s="37"/>
      <c r="L139" s="40"/>
      <c r="M139" s="262"/>
      <c r="N139" s="263"/>
      <c r="O139" s="259"/>
      <c r="P139" s="259"/>
      <c r="Q139" s="259"/>
      <c r="R139" s="259"/>
      <c r="S139" s="259"/>
      <c r="T139" s="264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192</v>
      </c>
      <c r="AU139" s="18" t="s">
        <v>82</v>
      </c>
    </row>
    <row r="140" spans="1:65" s="2" customFormat="1" ht="6.9" customHeight="1">
      <c r="A140" s="35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0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algorithmName="SHA-512" hashValue="TQGTXQRTfrNmI82zCbCZ7NEvtWS42Dc9qbHOy15HWHvqxMdFBYwUr71vKLViwcc3pwTj/yxFmDMDGlXKrA1bLA==" saltValue="k87G5ncJdKOGhYW8cjXcfT7D1iz99z3uibl6Y6B8WXhSzgmPCJORSPdCu/KoKEARHYLGH5ecELZT0mZOVC+AMA==" spinCount="100000" sheet="1" objects="1" scenarios="1" formatColumns="0" formatRows="0" autoFilter="0"/>
  <autoFilter ref="C83:K13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3" r:id="rId3"/>
    <hyperlink ref="F96" r:id="rId4"/>
    <hyperlink ref="F99" r:id="rId5"/>
    <hyperlink ref="F102" r:id="rId6"/>
    <hyperlink ref="F105" r:id="rId7"/>
    <hyperlink ref="F109" r:id="rId8"/>
    <hyperlink ref="F114" r:id="rId9"/>
    <hyperlink ref="F120" r:id="rId10"/>
    <hyperlink ref="F125" r:id="rId11"/>
    <hyperlink ref="F129" r:id="rId12"/>
    <hyperlink ref="F133" r:id="rId13"/>
    <hyperlink ref="F135" r:id="rId14"/>
    <hyperlink ref="F139" r:id="rId15"/>
  </hyperlinks>
  <pageMargins left="0.39374999999999999" right="0.39374999999999999" top="0.39374999999999999" bottom="0.39374999999999999" header="0" footer="0"/>
  <pageSetup paperSize="9" scale="76" fitToHeight="100" orientation="portrait" blackAndWhite="1" r:id="rId16"/>
  <headerFooter>
    <oddFooter>&amp;CStrana &amp;P z &amp;N</oddFooter>
  </headerFooter>
  <drawing r:id="rId1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107</v>
      </c>
    </row>
    <row r="3" spans="1:46" s="1" customFormat="1" ht="6.9" hidden="1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82</v>
      </c>
    </row>
    <row r="4" spans="1:46" s="1" customFormat="1" ht="24.9" hidden="1" customHeight="1">
      <c r="B4" s="21"/>
      <c r="D4" s="112" t="s">
        <v>120</v>
      </c>
      <c r="L4" s="21"/>
      <c r="M4" s="113" t="s">
        <v>10</v>
      </c>
      <c r="AT4" s="18" t="s">
        <v>4</v>
      </c>
    </row>
    <row r="5" spans="1:46" s="1" customFormat="1" ht="6.9" hidden="1" customHeight="1">
      <c r="B5" s="21"/>
      <c r="L5" s="21"/>
    </row>
    <row r="6" spans="1:46" s="1" customFormat="1" ht="12" hidden="1" customHeight="1">
      <c r="B6" s="21"/>
      <c r="D6" s="114" t="s">
        <v>16</v>
      </c>
      <c r="L6" s="21"/>
    </row>
    <row r="7" spans="1:46" s="1" customFormat="1" ht="16.5" hidden="1" customHeight="1">
      <c r="B7" s="21"/>
      <c r="E7" s="323" t="str">
        <f>'Rekapitulace stavby'!K6</f>
        <v>Společenský objekt na hřišti ve Veselí</v>
      </c>
      <c r="F7" s="324"/>
      <c r="G7" s="324"/>
      <c r="H7" s="324"/>
      <c r="L7" s="21"/>
    </row>
    <row r="8" spans="1:46" s="2" customFormat="1" ht="12" hidden="1" customHeight="1">
      <c r="A8" s="35"/>
      <c r="B8" s="40"/>
      <c r="C8" s="35"/>
      <c r="D8" s="114" t="s">
        <v>127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5" t="s">
        <v>2863</v>
      </c>
      <c r="F9" s="326"/>
      <c r="G9" s="326"/>
      <c r="H9" s="326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19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4" t="s">
        <v>21</v>
      </c>
      <c r="E12" s="35"/>
      <c r="F12" s="104" t="s">
        <v>22</v>
      </c>
      <c r="G12" s="35"/>
      <c r="H12" s="35"/>
      <c r="I12" s="114" t="s">
        <v>23</v>
      </c>
      <c r="J12" s="116" t="str">
        <f>'Rekapitulace stavby'!AN8</f>
        <v>17. 7. 2024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04" t="s">
        <v>19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4" t="s">
        <v>28</v>
      </c>
      <c r="J15" s="104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4" t="s">
        <v>28</v>
      </c>
      <c r="J18" s="31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04" t="s">
        <v>19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4" t="s">
        <v>28</v>
      </c>
      <c r="J21" s="104" t="s">
        <v>19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04" t="str">
        <f>IF('Rekapitulace stavby'!AN19="","",'Rekapitulace stavby'!AN19)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4" t="s">
        <v>28</v>
      </c>
      <c r="J24" s="104" t="str">
        <f>IF('Rekapitulace stavby'!AN20="","",'Rekapitulace stavby'!AN20)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17"/>
      <c r="B27" s="118"/>
      <c r="C27" s="117"/>
      <c r="D27" s="117"/>
      <c r="E27" s="329" t="s">
        <v>19</v>
      </c>
      <c r="F27" s="329"/>
      <c r="G27" s="329"/>
      <c r="H27" s="329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hidden="1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ROUND(J84,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24" t="s">
        <v>42</v>
      </c>
      <c r="E33" s="114" t="s">
        <v>43</v>
      </c>
      <c r="F33" s="125">
        <f>ROUND((SUM(BE84:BE147)),  2)</f>
        <v>0</v>
      </c>
      <c r="G33" s="35"/>
      <c r="H33" s="35"/>
      <c r="I33" s="126">
        <v>0.21</v>
      </c>
      <c r="J33" s="125">
        <f>ROUND(((SUM(BE84:BE147))*I33),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14" t="s">
        <v>44</v>
      </c>
      <c r="F34" s="125">
        <f>ROUND((SUM(BF84:BF147)),  2)</f>
        <v>0</v>
      </c>
      <c r="G34" s="35"/>
      <c r="H34" s="35"/>
      <c r="I34" s="126">
        <v>0.12</v>
      </c>
      <c r="J34" s="125">
        <f>ROUND(((SUM(BF84:BF147))*I34),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ROUND((SUM(BG84:BG147)),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ROUND((SUM(BH84:BH147)),  2)</f>
        <v>0</v>
      </c>
      <c r="G36" s="35"/>
      <c r="H36" s="35"/>
      <c r="I36" s="126">
        <v>0.12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ROUND((SUM(BI84:BI147)),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129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30" t="str">
        <f>E7</f>
        <v>Společenský objekt na hřišti ve Veselí</v>
      </c>
      <c r="F48" s="331"/>
      <c r="G48" s="331"/>
      <c r="H48" s="331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127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84" t="str">
        <f>E9</f>
        <v>06 - Vodovodní přípojka</v>
      </c>
      <c r="F50" s="332"/>
      <c r="G50" s="332"/>
      <c r="H50" s="332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u Oder</v>
      </c>
      <c r="G52" s="37"/>
      <c r="H52" s="37"/>
      <c r="I52" s="30" t="s">
        <v>23</v>
      </c>
      <c r="J52" s="60" t="str">
        <f>IF(J12="","",J12)</f>
        <v>17. 7. 2024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049999999999997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31</v>
      </c>
      <c r="J54" s="33" t="str">
        <f>E21</f>
        <v>PRINEX GROUP s.r.o., Masarykovo nám. 11/46, Odry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130</v>
      </c>
      <c r="D57" s="139"/>
      <c r="E57" s="139"/>
      <c r="F57" s="139"/>
      <c r="G57" s="139"/>
      <c r="H57" s="139"/>
      <c r="I57" s="139"/>
      <c r="J57" s="140" t="s">
        <v>131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1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132</v>
      </c>
    </row>
    <row r="60" spans="1:47" s="9" customFormat="1" ht="24.9" customHeight="1">
      <c r="B60" s="142"/>
      <c r="C60" s="143"/>
      <c r="D60" s="144" t="s">
        <v>2733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95" customHeight="1">
      <c r="B61" s="148"/>
      <c r="C61" s="98"/>
      <c r="D61" s="149" t="s">
        <v>134</v>
      </c>
      <c r="E61" s="150"/>
      <c r="F61" s="150"/>
      <c r="G61" s="150"/>
      <c r="H61" s="150"/>
      <c r="I61" s="150"/>
      <c r="J61" s="151">
        <f>J86</f>
        <v>0</v>
      </c>
      <c r="K61" s="98"/>
      <c r="L61" s="152"/>
    </row>
    <row r="62" spans="1:47" s="10" customFormat="1" ht="19.95" customHeight="1">
      <c r="B62" s="148"/>
      <c r="C62" s="98"/>
      <c r="D62" s="149" t="s">
        <v>137</v>
      </c>
      <c r="E62" s="150"/>
      <c r="F62" s="150"/>
      <c r="G62" s="150"/>
      <c r="H62" s="150"/>
      <c r="I62" s="150"/>
      <c r="J62" s="151">
        <f>J120</f>
        <v>0</v>
      </c>
      <c r="K62" s="98"/>
      <c r="L62" s="152"/>
    </row>
    <row r="63" spans="1:47" s="10" customFormat="1" ht="19.95" customHeight="1">
      <c r="B63" s="148"/>
      <c r="C63" s="98"/>
      <c r="D63" s="149" t="s">
        <v>2475</v>
      </c>
      <c r="E63" s="150"/>
      <c r="F63" s="150"/>
      <c r="G63" s="150"/>
      <c r="H63" s="150"/>
      <c r="I63" s="150"/>
      <c r="J63" s="151">
        <f>J125</f>
        <v>0</v>
      </c>
      <c r="K63" s="98"/>
      <c r="L63" s="152"/>
    </row>
    <row r="64" spans="1:47" s="10" customFormat="1" ht="19.95" customHeight="1">
      <c r="B64" s="148"/>
      <c r="C64" s="98"/>
      <c r="D64" s="149" t="s">
        <v>142</v>
      </c>
      <c r="E64" s="150"/>
      <c r="F64" s="150"/>
      <c r="G64" s="150"/>
      <c r="H64" s="150"/>
      <c r="I64" s="150"/>
      <c r="J64" s="151">
        <f>J145</f>
        <v>0</v>
      </c>
      <c r="K64" s="98"/>
      <c r="L64" s="152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156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0" t="str">
        <f>E7</f>
        <v>Společenský objekt na hřišti ve Veselí</v>
      </c>
      <c r="F74" s="331"/>
      <c r="G74" s="331"/>
      <c r="H74" s="331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127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284" t="str">
        <f>E9</f>
        <v>06 - Vodovodní přípojka</v>
      </c>
      <c r="F76" s="332"/>
      <c r="G76" s="332"/>
      <c r="H76" s="332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Veselí u Oder</v>
      </c>
      <c r="G78" s="37"/>
      <c r="H78" s="37"/>
      <c r="I78" s="30" t="s">
        <v>23</v>
      </c>
      <c r="J78" s="60" t="str">
        <f>IF(J12="","",J12)</f>
        <v>17. 7. 2024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40.049999999999997" customHeight="1">
      <c r="A80" s="35"/>
      <c r="B80" s="36"/>
      <c r="C80" s="30" t="s">
        <v>25</v>
      </c>
      <c r="D80" s="37"/>
      <c r="E80" s="37"/>
      <c r="F80" s="28" t="str">
        <f>E15</f>
        <v>Město Odry</v>
      </c>
      <c r="G80" s="37"/>
      <c r="H80" s="37"/>
      <c r="I80" s="30" t="s">
        <v>31</v>
      </c>
      <c r="J80" s="33" t="str">
        <f>E21</f>
        <v>PRINEX GROUP s.r.o., Masarykovo nám. 11/46, Odry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3"/>
      <c r="B83" s="154"/>
      <c r="C83" s="155" t="s">
        <v>157</v>
      </c>
      <c r="D83" s="156" t="s">
        <v>57</v>
      </c>
      <c r="E83" s="156" t="s">
        <v>53</v>
      </c>
      <c r="F83" s="156" t="s">
        <v>54</v>
      </c>
      <c r="G83" s="156" t="s">
        <v>158</v>
      </c>
      <c r="H83" s="156" t="s">
        <v>159</v>
      </c>
      <c r="I83" s="156" t="s">
        <v>160</v>
      </c>
      <c r="J83" s="156" t="s">
        <v>131</v>
      </c>
      <c r="K83" s="157" t="s">
        <v>161</v>
      </c>
      <c r="L83" s="158"/>
      <c r="M83" s="69" t="s">
        <v>19</v>
      </c>
      <c r="N83" s="70" t="s">
        <v>42</v>
      </c>
      <c r="O83" s="70" t="s">
        <v>162</v>
      </c>
      <c r="P83" s="70" t="s">
        <v>163</v>
      </c>
      <c r="Q83" s="70" t="s">
        <v>164</v>
      </c>
      <c r="R83" s="70" t="s">
        <v>165</v>
      </c>
      <c r="S83" s="70" t="s">
        <v>166</v>
      </c>
      <c r="T83" s="71" t="s">
        <v>167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8" customHeight="1">
      <c r="A84" s="35"/>
      <c r="B84" s="36"/>
      <c r="C84" s="76" t="s">
        <v>168</v>
      </c>
      <c r="D84" s="37"/>
      <c r="E84" s="37"/>
      <c r="F84" s="37"/>
      <c r="G84" s="37"/>
      <c r="H84" s="37"/>
      <c r="I84" s="37"/>
      <c r="J84" s="159">
        <f>BK84</f>
        <v>0</v>
      </c>
      <c r="K84" s="37"/>
      <c r="L84" s="40"/>
      <c r="M84" s="72"/>
      <c r="N84" s="160"/>
      <c r="O84" s="73"/>
      <c r="P84" s="161">
        <f>P85</f>
        <v>0</v>
      </c>
      <c r="Q84" s="73"/>
      <c r="R84" s="161">
        <f>R85</f>
        <v>35.840774350000004</v>
      </c>
      <c r="S84" s="73"/>
      <c r="T84" s="162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132</v>
      </c>
      <c r="BK84" s="163">
        <f>BK85</f>
        <v>0</v>
      </c>
    </row>
    <row r="85" spans="1:65" s="12" customFormat="1" ht="25.95" customHeight="1">
      <c r="B85" s="164"/>
      <c r="C85" s="165"/>
      <c r="D85" s="166" t="s">
        <v>71</v>
      </c>
      <c r="E85" s="167" t="s">
        <v>169</v>
      </c>
      <c r="F85" s="167" t="s">
        <v>169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P86+P120+P125+P145</f>
        <v>0</v>
      </c>
      <c r="Q85" s="172"/>
      <c r="R85" s="173">
        <f>R86+R120+R125+R145</f>
        <v>35.840774350000004</v>
      </c>
      <c r="S85" s="172"/>
      <c r="T85" s="174">
        <f>T86+T120+T125+T145</f>
        <v>0</v>
      </c>
      <c r="AR85" s="175" t="s">
        <v>80</v>
      </c>
      <c r="AT85" s="176" t="s">
        <v>71</v>
      </c>
      <c r="AU85" s="176" t="s">
        <v>72</v>
      </c>
      <c r="AY85" s="175" t="s">
        <v>171</v>
      </c>
      <c r="BK85" s="177">
        <f>BK86+BK120+BK125+BK145</f>
        <v>0</v>
      </c>
    </row>
    <row r="86" spans="1:65" s="12" customFormat="1" ht="22.8" customHeight="1">
      <c r="B86" s="164"/>
      <c r="C86" s="165"/>
      <c r="D86" s="166" t="s">
        <v>71</v>
      </c>
      <c r="E86" s="178" t="s">
        <v>80</v>
      </c>
      <c r="F86" s="178" t="s">
        <v>172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SUM(P87:P119)</f>
        <v>0</v>
      </c>
      <c r="Q86" s="172"/>
      <c r="R86" s="173">
        <f>SUM(R87:R119)</f>
        <v>27.468</v>
      </c>
      <c r="S86" s="172"/>
      <c r="T86" s="174">
        <f>SUM(T87:T119)</f>
        <v>0</v>
      </c>
      <c r="AR86" s="175" t="s">
        <v>80</v>
      </c>
      <c r="AT86" s="176" t="s">
        <v>71</v>
      </c>
      <c r="AU86" s="176" t="s">
        <v>80</v>
      </c>
      <c r="AY86" s="175" t="s">
        <v>171</v>
      </c>
      <c r="BK86" s="177">
        <f>SUM(BK87:BK119)</f>
        <v>0</v>
      </c>
    </row>
    <row r="87" spans="1:65" s="2" customFormat="1" ht="49.05" customHeight="1">
      <c r="A87" s="35"/>
      <c r="B87" s="36"/>
      <c r="C87" s="180" t="s">
        <v>80</v>
      </c>
      <c r="D87" s="180" t="s">
        <v>173</v>
      </c>
      <c r="E87" s="181" t="s">
        <v>2822</v>
      </c>
      <c r="F87" s="182" t="s">
        <v>2823</v>
      </c>
      <c r="G87" s="183" t="s">
        <v>246</v>
      </c>
      <c r="H87" s="184">
        <v>47.088000000000001</v>
      </c>
      <c r="I87" s="185"/>
      <c r="J87" s="186">
        <f>ROUND(I87*H87,2)</f>
        <v>0</v>
      </c>
      <c r="K87" s="182" t="s">
        <v>190</v>
      </c>
      <c r="L87" s="40"/>
      <c r="M87" s="187" t="s">
        <v>19</v>
      </c>
      <c r="N87" s="188" t="s">
        <v>43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177</v>
      </c>
      <c r="AT87" s="191" t="s">
        <v>173</v>
      </c>
      <c r="AU87" s="191" t="s">
        <v>82</v>
      </c>
      <c r="AY87" s="18" t="s">
        <v>171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8" t="s">
        <v>80</v>
      </c>
      <c r="BK87" s="192">
        <f>ROUND(I87*H87,2)</f>
        <v>0</v>
      </c>
      <c r="BL87" s="18" t="s">
        <v>177</v>
      </c>
      <c r="BM87" s="191" t="s">
        <v>2864</v>
      </c>
    </row>
    <row r="88" spans="1:65" s="2" customFormat="1" ht="10.199999999999999">
      <c r="A88" s="35"/>
      <c r="B88" s="36"/>
      <c r="C88" s="37"/>
      <c r="D88" s="193" t="s">
        <v>192</v>
      </c>
      <c r="E88" s="37"/>
      <c r="F88" s="194" t="s">
        <v>2825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192</v>
      </c>
      <c r="AU88" s="18" t="s">
        <v>82</v>
      </c>
    </row>
    <row r="89" spans="1:65" s="14" customFormat="1" ht="10.199999999999999">
      <c r="B89" s="209"/>
      <c r="C89" s="210"/>
      <c r="D89" s="200" t="s">
        <v>205</v>
      </c>
      <c r="E89" s="211" t="s">
        <v>19</v>
      </c>
      <c r="F89" s="212" t="s">
        <v>2865</v>
      </c>
      <c r="G89" s="210"/>
      <c r="H89" s="213">
        <v>47.088000000000001</v>
      </c>
      <c r="I89" s="214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205</v>
      </c>
      <c r="AU89" s="219" t="s">
        <v>82</v>
      </c>
      <c r="AV89" s="14" t="s">
        <v>82</v>
      </c>
      <c r="AW89" s="14" t="s">
        <v>33</v>
      </c>
      <c r="AX89" s="14" t="s">
        <v>72</v>
      </c>
      <c r="AY89" s="219" t="s">
        <v>171</v>
      </c>
    </row>
    <row r="90" spans="1:65" s="15" customFormat="1" ht="10.199999999999999">
      <c r="B90" s="220"/>
      <c r="C90" s="221"/>
      <c r="D90" s="200" t="s">
        <v>205</v>
      </c>
      <c r="E90" s="222" t="s">
        <v>19</v>
      </c>
      <c r="F90" s="223" t="s">
        <v>208</v>
      </c>
      <c r="G90" s="221"/>
      <c r="H90" s="224">
        <v>47.088000000000001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AT90" s="230" t="s">
        <v>205</v>
      </c>
      <c r="AU90" s="230" t="s">
        <v>82</v>
      </c>
      <c r="AV90" s="15" t="s">
        <v>177</v>
      </c>
      <c r="AW90" s="15" t="s">
        <v>33</v>
      </c>
      <c r="AX90" s="15" t="s">
        <v>80</v>
      </c>
      <c r="AY90" s="230" t="s">
        <v>171</v>
      </c>
    </row>
    <row r="91" spans="1:65" s="2" customFormat="1" ht="62.7" customHeight="1">
      <c r="A91" s="35"/>
      <c r="B91" s="36"/>
      <c r="C91" s="180" t="s">
        <v>82</v>
      </c>
      <c r="D91" s="180" t="s">
        <v>173</v>
      </c>
      <c r="E91" s="181" t="s">
        <v>2739</v>
      </c>
      <c r="F91" s="182" t="s">
        <v>2740</v>
      </c>
      <c r="G91" s="183" t="s">
        <v>246</v>
      </c>
      <c r="H91" s="184">
        <v>76.518000000000001</v>
      </c>
      <c r="I91" s="185"/>
      <c r="J91" s="186">
        <f>ROUND(I91*H91,2)</f>
        <v>0</v>
      </c>
      <c r="K91" s="182" t="s">
        <v>190</v>
      </c>
      <c r="L91" s="40"/>
      <c r="M91" s="187" t="s">
        <v>19</v>
      </c>
      <c r="N91" s="188" t="s">
        <v>43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177</v>
      </c>
      <c r="AT91" s="191" t="s">
        <v>173</v>
      </c>
      <c r="AU91" s="191" t="s">
        <v>82</v>
      </c>
      <c r="AY91" s="18" t="s">
        <v>171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8" t="s">
        <v>80</v>
      </c>
      <c r="BK91" s="192">
        <f>ROUND(I91*H91,2)</f>
        <v>0</v>
      </c>
      <c r="BL91" s="18" t="s">
        <v>177</v>
      </c>
      <c r="BM91" s="191" t="s">
        <v>2866</v>
      </c>
    </row>
    <row r="92" spans="1:65" s="2" customFormat="1" ht="10.199999999999999">
      <c r="A92" s="35"/>
      <c r="B92" s="36"/>
      <c r="C92" s="37"/>
      <c r="D92" s="193" t="s">
        <v>192</v>
      </c>
      <c r="E92" s="37"/>
      <c r="F92" s="194" t="s">
        <v>2742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192</v>
      </c>
      <c r="AU92" s="18" t="s">
        <v>82</v>
      </c>
    </row>
    <row r="93" spans="1:65" s="13" customFormat="1" ht="10.199999999999999">
      <c r="B93" s="198"/>
      <c r="C93" s="199"/>
      <c r="D93" s="200" t="s">
        <v>205</v>
      </c>
      <c r="E93" s="201" t="s">
        <v>19</v>
      </c>
      <c r="F93" s="202" t="s">
        <v>2867</v>
      </c>
      <c r="G93" s="199"/>
      <c r="H93" s="201" t="s">
        <v>19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205</v>
      </c>
      <c r="AU93" s="208" t="s">
        <v>82</v>
      </c>
      <c r="AV93" s="13" t="s">
        <v>80</v>
      </c>
      <c r="AW93" s="13" t="s">
        <v>33</v>
      </c>
      <c r="AX93" s="13" t="s">
        <v>72</v>
      </c>
      <c r="AY93" s="208" t="s">
        <v>171</v>
      </c>
    </row>
    <row r="94" spans="1:65" s="14" customFormat="1" ht="10.199999999999999">
      <c r="B94" s="209"/>
      <c r="C94" s="210"/>
      <c r="D94" s="200" t="s">
        <v>205</v>
      </c>
      <c r="E94" s="211" t="s">
        <v>19</v>
      </c>
      <c r="F94" s="212" t="s">
        <v>2868</v>
      </c>
      <c r="G94" s="210"/>
      <c r="H94" s="213">
        <v>47.088000000000001</v>
      </c>
      <c r="I94" s="214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205</v>
      </c>
      <c r="AU94" s="219" t="s">
        <v>82</v>
      </c>
      <c r="AV94" s="14" t="s">
        <v>82</v>
      </c>
      <c r="AW94" s="14" t="s">
        <v>33</v>
      </c>
      <c r="AX94" s="14" t="s">
        <v>72</v>
      </c>
      <c r="AY94" s="219" t="s">
        <v>171</v>
      </c>
    </row>
    <row r="95" spans="1:65" s="13" customFormat="1" ht="10.199999999999999">
      <c r="B95" s="198"/>
      <c r="C95" s="199"/>
      <c r="D95" s="200" t="s">
        <v>205</v>
      </c>
      <c r="E95" s="201" t="s">
        <v>19</v>
      </c>
      <c r="F95" s="202" t="s">
        <v>2869</v>
      </c>
      <c r="G95" s="199"/>
      <c r="H95" s="201" t="s">
        <v>19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205</v>
      </c>
      <c r="AU95" s="208" t="s">
        <v>82</v>
      </c>
      <c r="AV95" s="13" t="s">
        <v>80</v>
      </c>
      <c r="AW95" s="13" t="s">
        <v>33</v>
      </c>
      <c r="AX95" s="13" t="s">
        <v>72</v>
      </c>
      <c r="AY95" s="208" t="s">
        <v>171</v>
      </c>
    </row>
    <row r="96" spans="1:65" s="14" customFormat="1" ht="10.199999999999999">
      <c r="B96" s="209"/>
      <c r="C96" s="210"/>
      <c r="D96" s="200" t="s">
        <v>205</v>
      </c>
      <c r="E96" s="211" t="s">
        <v>19</v>
      </c>
      <c r="F96" s="212" t="s">
        <v>2870</v>
      </c>
      <c r="G96" s="210"/>
      <c r="H96" s="213">
        <v>29.43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205</v>
      </c>
      <c r="AU96" s="219" t="s">
        <v>82</v>
      </c>
      <c r="AV96" s="14" t="s">
        <v>82</v>
      </c>
      <c r="AW96" s="14" t="s">
        <v>33</v>
      </c>
      <c r="AX96" s="14" t="s">
        <v>72</v>
      </c>
      <c r="AY96" s="219" t="s">
        <v>171</v>
      </c>
    </row>
    <row r="97" spans="1:65" s="15" customFormat="1" ht="10.199999999999999">
      <c r="B97" s="220"/>
      <c r="C97" s="221"/>
      <c r="D97" s="200" t="s">
        <v>205</v>
      </c>
      <c r="E97" s="222" t="s">
        <v>19</v>
      </c>
      <c r="F97" s="223" t="s">
        <v>208</v>
      </c>
      <c r="G97" s="221"/>
      <c r="H97" s="224">
        <v>76.518000000000001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205</v>
      </c>
      <c r="AU97" s="230" t="s">
        <v>82</v>
      </c>
      <c r="AV97" s="15" t="s">
        <v>177</v>
      </c>
      <c r="AW97" s="15" t="s">
        <v>33</v>
      </c>
      <c r="AX97" s="15" t="s">
        <v>80</v>
      </c>
      <c r="AY97" s="230" t="s">
        <v>171</v>
      </c>
    </row>
    <row r="98" spans="1:65" s="2" customFormat="1" ht="62.7" customHeight="1">
      <c r="A98" s="35"/>
      <c r="B98" s="36"/>
      <c r="C98" s="180" t="s">
        <v>182</v>
      </c>
      <c r="D98" s="180" t="s">
        <v>173</v>
      </c>
      <c r="E98" s="181" t="s">
        <v>287</v>
      </c>
      <c r="F98" s="182" t="s">
        <v>288</v>
      </c>
      <c r="G98" s="183" t="s">
        <v>246</v>
      </c>
      <c r="H98" s="184">
        <v>17.658000000000001</v>
      </c>
      <c r="I98" s="185"/>
      <c r="J98" s="186">
        <f>ROUND(I98*H98,2)</f>
        <v>0</v>
      </c>
      <c r="K98" s="182" t="s">
        <v>190</v>
      </c>
      <c r="L98" s="40"/>
      <c r="M98" s="187" t="s">
        <v>19</v>
      </c>
      <c r="N98" s="188" t="s">
        <v>43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177</v>
      </c>
      <c r="AT98" s="191" t="s">
        <v>173</v>
      </c>
      <c r="AU98" s="191" t="s">
        <v>82</v>
      </c>
      <c r="AY98" s="18" t="s">
        <v>171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8" t="s">
        <v>80</v>
      </c>
      <c r="BK98" s="192">
        <f>ROUND(I98*H98,2)</f>
        <v>0</v>
      </c>
      <c r="BL98" s="18" t="s">
        <v>177</v>
      </c>
      <c r="BM98" s="191" t="s">
        <v>2871</v>
      </c>
    </row>
    <row r="99" spans="1:65" s="2" customFormat="1" ht="10.199999999999999">
      <c r="A99" s="35"/>
      <c r="B99" s="36"/>
      <c r="C99" s="37"/>
      <c r="D99" s="193" t="s">
        <v>192</v>
      </c>
      <c r="E99" s="37"/>
      <c r="F99" s="194" t="s">
        <v>290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192</v>
      </c>
      <c r="AU99" s="18" t="s">
        <v>82</v>
      </c>
    </row>
    <row r="100" spans="1:65" s="14" customFormat="1" ht="10.199999999999999">
      <c r="B100" s="209"/>
      <c r="C100" s="210"/>
      <c r="D100" s="200" t="s">
        <v>205</v>
      </c>
      <c r="E100" s="211" t="s">
        <v>19</v>
      </c>
      <c r="F100" s="212" t="s">
        <v>2872</v>
      </c>
      <c r="G100" s="210"/>
      <c r="H100" s="213">
        <v>17.658000000000001</v>
      </c>
      <c r="I100" s="214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205</v>
      </c>
      <c r="AU100" s="219" t="s">
        <v>82</v>
      </c>
      <c r="AV100" s="14" t="s">
        <v>82</v>
      </c>
      <c r="AW100" s="14" t="s">
        <v>33</v>
      </c>
      <c r="AX100" s="14" t="s">
        <v>80</v>
      </c>
      <c r="AY100" s="219" t="s">
        <v>171</v>
      </c>
    </row>
    <row r="101" spans="1:65" s="2" customFormat="1" ht="66.75" customHeight="1">
      <c r="A101" s="35"/>
      <c r="B101" s="36"/>
      <c r="C101" s="180" t="s">
        <v>177</v>
      </c>
      <c r="D101" s="180" t="s">
        <v>173</v>
      </c>
      <c r="E101" s="181" t="s">
        <v>292</v>
      </c>
      <c r="F101" s="182" t="s">
        <v>293</v>
      </c>
      <c r="G101" s="183" t="s">
        <v>246</v>
      </c>
      <c r="H101" s="184">
        <v>88.29</v>
      </c>
      <c r="I101" s="185"/>
      <c r="J101" s="186">
        <f>ROUND(I101*H101,2)</f>
        <v>0</v>
      </c>
      <c r="K101" s="182" t="s">
        <v>190</v>
      </c>
      <c r="L101" s="40"/>
      <c r="M101" s="187" t="s">
        <v>19</v>
      </c>
      <c r="N101" s="188" t="s">
        <v>43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177</v>
      </c>
      <c r="AT101" s="191" t="s">
        <v>173</v>
      </c>
      <c r="AU101" s="191" t="s">
        <v>82</v>
      </c>
      <c r="AY101" s="18" t="s">
        <v>171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8" t="s">
        <v>80</v>
      </c>
      <c r="BK101" s="192">
        <f>ROUND(I101*H101,2)</f>
        <v>0</v>
      </c>
      <c r="BL101" s="18" t="s">
        <v>177</v>
      </c>
      <c r="BM101" s="191" t="s">
        <v>2873</v>
      </c>
    </row>
    <row r="102" spans="1:65" s="2" customFormat="1" ht="10.199999999999999">
      <c r="A102" s="35"/>
      <c r="B102" s="36"/>
      <c r="C102" s="37"/>
      <c r="D102" s="193" t="s">
        <v>192</v>
      </c>
      <c r="E102" s="37"/>
      <c r="F102" s="194" t="s">
        <v>295</v>
      </c>
      <c r="G102" s="37"/>
      <c r="H102" s="37"/>
      <c r="I102" s="195"/>
      <c r="J102" s="37"/>
      <c r="K102" s="37"/>
      <c r="L102" s="40"/>
      <c r="M102" s="196"/>
      <c r="N102" s="19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192</v>
      </c>
      <c r="AU102" s="18" t="s">
        <v>82</v>
      </c>
    </row>
    <row r="103" spans="1:65" s="14" customFormat="1" ht="10.199999999999999">
      <c r="B103" s="209"/>
      <c r="C103" s="210"/>
      <c r="D103" s="200" t="s">
        <v>205</v>
      </c>
      <c r="E103" s="211" t="s">
        <v>19</v>
      </c>
      <c r="F103" s="212" t="s">
        <v>2874</v>
      </c>
      <c r="G103" s="210"/>
      <c r="H103" s="213">
        <v>88.29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205</v>
      </c>
      <c r="AU103" s="219" t="s">
        <v>82</v>
      </c>
      <c r="AV103" s="14" t="s">
        <v>82</v>
      </c>
      <c r="AW103" s="14" t="s">
        <v>33</v>
      </c>
      <c r="AX103" s="14" t="s">
        <v>80</v>
      </c>
      <c r="AY103" s="219" t="s">
        <v>171</v>
      </c>
    </row>
    <row r="104" spans="1:65" s="2" customFormat="1" ht="44.25" customHeight="1">
      <c r="A104" s="35"/>
      <c r="B104" s="36"/>
      <c r="C104" s="180" t="s">
        <v>194</v>
      </c>
      <c r="D104" s="180" t="s">
        <v>173</v>
      </c>
      <c r="E104" s="181" t="s">
        <v>274</v>
      </c>
      <c r="F104" s="182" t="s">
        <v>275</v>
      </c>
      <c r="G104" s="183" t="s">
        <v>246</v>
      </c>
      <c r="H104" s="184">
        <v>47.088000000000001</v>
      </c>
      <c r="I104" s="185"/>
      <c r="J104" s="186">
        <f>ROUND(I104*H104,2)</f>
        <v>0</v>
      </c>
      <c r="K104" s="182" t="s">
        <v>190</v>
      </c>
      <c r="L104" s="40"/>
      <c r="M104" s="187" t="s">
        <v>19</v>
      </c>
      <c r="N104" s="188" t="s">
        <v>43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177</v>
      </c>
      <c r="AT104" s="191" t="s">
        <v>173</v>
      </c>
      <c r="AU104" s="191" t="s">
        <v>82</v>
      </c>
      <c r="AY104" s="18" t="s">
        <v>171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80</v>
      </c>
      <c r="BK104" s="192">
        <f>ROUND(I104*H104,2)</f>
        <v>0</v>
      </c>
      <c r="BL104" s="18" t="s">
        <v>177</v>
      </c>
      <c r="BM104" s="191" t="s">
        <v>2875</v>
      </c>
    </row>
    <row r="105" spans="1:65" s="2" customFormat="1" ht="10.199999999999999">
      <c r="A105" s="35"/>
      <c r="B105" s="36"/>
      <c r="C105" s="37"/>
      <c r="D105" s="193" t="s">
        <v>192</v>
      </c>
      <c r="E105" s="37"/>
      <c r="F105" s="194" t="s">
        <v>277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192</v>
      </c>
      <c r="AU105" s="18" t="s">
        <v>82</v>
      </c>
    </row>
    <row r="106" spans="1:65" s="14" customFormat="1" ht="10.199999999999999">
      <c r="B106" s="209"/>
      <c r="C106" s="210"/>
      <c r="D106" s="200" t="s">
        <v>205</v>
      </c>
      <c r="E106" s="211" t="s">
        <v>19</v>
      </c>
      <c r="F106" s="212" t="s">
        <v>2876</v>
      </c>
      <c r="G106" s="210"/>
      <c r="H106" s="213">
        <v>47.088000000000001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205</v>
      </c>
      <c r="AU106" s="219" t="s">
        <v>82</v>
      </c>
      <c r="AV106" s="14" t="s">
        <v>82</v>
      </c>
      <c r="AW106" s="14" t="s">
        <v>33</v>
      </c>
      <c r="AX106" s="14" t="s">
        <v>80</v>
      </c>
      <c r="AY106" s="219" t="s">
        <v>171</v>
      </c>
    </row>
    <row r="107" spans="1:65" s="2" customFormat="1" ht="44.25" customHeight="1">
      <c r="A107" s="35"/>
      <c r="B107" s="36"/>
      <c r="C107" s="180" t="s">
        <v>200</v>
      </c>
      <c r="D107" s="180" t="s">
        <v>173</v>
      </c>
      <c r="E107" s="181" t="s">
        <v>2750</v>
      </c>
      <c r="F107" s="182" t="s">
        <v>299</v>
      </c>
      <c r="G107" s="183" t="s">
        <v>300</v>
      </c>
      <c r="H107" s="184">
        <v>28.253</v>
      </c>
      <c r="I107" s="185"/>
      <c r="J107" s="186">
        <f>ROUND(I107*H107,2)</f>
        <v>0</v>
      </c>
      <c r="K107" s="182" t="s">
        <v>190</v>
      </c>
      <c r="L107" s="40"/>
      <c r="M107" s="187" t="s">
        <v>19</v>
      </c>
      <c r="N107" s="188" t="s">
        <v>43</v>
      </c>
      <c r="O107" s="65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177</v>
      </c>
      <c r="AT107" s="191" t="s">
        <v>173</v>
      </c>
      <c r="AU107" s="191" t="s">
        <v>82</v>
      </c>
      <c r="AY107" s="18" t="s">
        <v>171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80</v>
      </c>
      <c r="BK107" s="192">
        <f>ROUND(I107*H107,2)</f>
        <v>0</v>
      </c>
      <c r="BL107" s="18" t="s">
        <v>177</v>
      </c>
      <c r="BM107" s="191" t="s">
        <v>2877</v>
      </c>
    </row>
    <row r="108" spans="1:65" s="2" customFormat="1" ht="10.199999999999999">
      <c r="A108" s="35"/>
      <c r="B108" s="36"/>
      <c r="C108" s="37"/>
      <c r="D108" s="193" t="s">
        <v>192</v>
      </c>
      <c r="E108" s="37"/>
      <c r="F108" s="194" t="s">
        <v>2752</v>
      </c>
      <c r="G108" s="37"/>
      <c r="H108" s="37"/>
      <c r="I108" s="195"/>
      <c r="J108" s="37"/>
      <c r="K108" s="37"/>
      <c r="L108" s="40"/>
      <c r="M108" s="196"/>
      <c r="N108" s="19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192</v>
      </c>
      <c r="AU108" s="18" t="s">
        <v>82</v>
      </c>
    </row>
    <row r="109" spans="1:65" s="14" customFormat="1" ht="10.199999999999999">
      <c r="B109" s="209"/>
      <c r="C109" s="210"/>
      <c r="D109" s="200" t="s">
        <v>205</v>
      </c>
      <c r="E109" s="211" t="s">
        <v>19</v>
      </c>
      <c r="F109" s="212" t="s">
        <v>2878</v>
      </c>
      <c r="G109" s="210"/>
      <c r="H109" s="213">
        <v>28.253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205</v>
      </c>
      <c r="AU109" s="219" t="s">
        <v>82</v>
      </c>
      <c r="AV109" s="14" t="s">
        <v>82</v>
      </c>
      <c r="AW109" s="14" t="s">
        <v>33</v>
      </c>
      <c r="AX109" s="14" t="s">
        <v>80</v>
      </c>
      <c r="AY109" s="219" t="s">
        <v>171</v>
      </c>
    </row>
    <row r="110" spans="1:65" s="2" customFormat="1" ht="44.25" customHeight="1">
      <c r="A110" s="35"/>
      <c r="B110" s="36"/>
      <c r="C110" s="180" t="s">
        <v>209</v>
      </c>
      <c r="D110" s="180" t="s">
        <v>173</v>
      </c>
      <c r="E110" s="181" t="s">
        <v>2509</v>
      </c>
      <c r="F110" s="182" t="s">
        <v>306</v>
      </c>
      <c r="G110" s="183" t="s">
        <v>246</v>
      </c>
      <c r="H110" s="184">
        <v>29.43</v>
      </c>
      <c r="I110" s="185"/>
      <c r="J110" s="186">
        <f>ROUND(I110*H110,2)</f>
        <v>0</v>
      </c>
      <c r="K110" s="182" t="s">
        <v>190</v>
      </c>
      <c r="L110" s="40"/>
      <c r="M110" s="187" t="s">
        <v>19</v>
      </c>
      <c r="N110" s="188" t="s">
        <v>43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177</v>
      </c>
      <c r="AT110" s="191" t="s">
        <v>173</v>
      </c>
      <c r="AU110" s="191" t="s">
        <v>82</v>
      </c>
      <c r="AY110" s="18" t="s">
        <v>171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80</v>
      </c>
      <c r="BK110" s="192">
        <f>ROUND(I110*H110,2)</f>
        <v>0</v>
      </c>
      <c r="BL110" s="18" t="s">
        <v>177</v>
      </c>
      <c r="BM110" s="191" t="s">
        <v>2879</v>
      </c>
    </row>
    <row r="111" spans="1:65" s="2" customFormat="1" ht="10.199999999999999">
      <c r="A111" s="35"/>
      <c r="B111" s="36"/>
      <c r="C111" s="37"/>
      <c r="D111" s="193" t="s">
        <v>192</v>
      </c>
      <c r="E111" s="37"/>
      <c r="F111" s="194" t="s">
        <v>2511</v>
      </c>
      <c r="G111" s="37"/>
      <c r="H111" s="37"/>
      <c r="I111" s="195"/>
      <c r="J111" s="37"/>
      <c r="K111" s="37"/>
      <c r="L111" s="40"/>
      <c r="M111" s="196"/>
      <c r="N111" s="19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192</v>
      </c>
      <c r="AU111" s="18" t="s">
        <v>82</v>
      </c>
    </row>
    <row r="112" spans="1:65" s="14" customFormat="1" ht="10.199999999999999">
      <c r="B112" s="209"/>
      <c r="C112" s="210"/>
      <c r="D112" s="200" t="s">
        <v>205</v>
      </c>
      <c r="E112" s="211" t="s">
        <v>19</v>
      </c>
      <c r="F112" s="212" t="s">
        <v>2880</v>
      </c>
      <c r="G112" s="210"/>
      <c r="H112" s="213">
        <v>29.43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205</v>
      </c>
      <c r="AU112" s="219" t="s">
        <v>82</v>
      </c>
      <c r="AV112" s="14" t="s">
        <v>82</v>
      </c>
      <c r="AW112" s="14" t="s">
        <v>33</v>
      </c>
      <c r="AX112" s="14" t="s">
        <v>72</v>
      </c>
      <c r="AY112" s="219" t="s">
        <v>171</v>
      </c>
    </row>
    <row r="113" spans="1:65" s="15" customFormat="1" ht="10.199999999999999">
      <c r="B113" s="220"/>
      <c r="C113" s="221"/>
      <c r="D113" s="200" t="s">
        <v>205</v>
      </c>
      <c r="E113" s="222" t="s">
        <v>19</v>
      </c>
      <c r="F113" s="223" t="s">
        <v>208</v>
      </c>
      <c r="G113" s="221"/>
      <c r="H113" s="224">
        <v>29.43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205</v>
      </c>
      <c r="AU113" s="230" t="s">
        <v>82</v>
      </c>
      <c r="AV113" s="15" t="s">
        <v>177</v>
      </c>
      <c r="AW113" s="15" t="s">
        <v>33</v>
      </c>
      <c r="AX113" s="15" t="s">
        <v>80</v>
      </c>
      <c r="AY113" s="230" t="s">
        <v>171</v>
      </c>
    </row>
    <row r="114" spans="1:65" s="2" customFormat="1" ht="66.75" customHeight="1">
      <c r="A114" s="35"/>
      <c r="B114" s="36"/>
      <c r="C114" s="180" t="s">
        <v>214</v>
      </c>
      <c r="D114" s="180" t="s">
        <v>173</v>
      </c>
      <c r="E114" s="181" t="s">
        <v>322</v>
      </c>
      <c r="F114" s="182" t="s">
        <v>2755</v>
      </c>
      <c r="G114" s="183" t="s">
        <v>246</v>
      </c>
      <c r="H114" s="184">
        <v>13.734</v>
      </c>
      <c r="I114" s="185"/>
      <c r="J114" s="186">
        <f>ROUND(I114*H114,2)</f>
        <v>0</v>
      </c>
      <c r="K114" s="182" t="s">
        <v>190</v>
      </c>
      <c r="L114" s="40"/>
      <c r="M114" s="187" t="s">
        <v>19</v>
      </c>
      <c r="N114" s="188" t="s">
        <v>43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177</v>
      </c>
      <c r="AT114" s="191" t="s">
        <v>173</v>
      </c>
      <c r="AU114" s="191" t="s">
        <v>82</v>
      </c>
      <c r="AY114" s="18" t="s">
        <v>171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8" t="s">
        <v>80</v>
      </c>
      <c r="BK114" s="192">
        <f>ROUND(I114*H114,2)</f>
        <v>0</v>
      </c>
      <c r="BL114" s="18" t="s">
        <v>177</v>
      </c>
      <c r="BM114" s="191" t="s">
        <v>2881</v>
      </c>
    </row>
    <row r="115" spans="1:65" s="2" customFormat="1" ht="10.199999999999999">
      <c r="A115" s="35"/>
      <c r="B115" s="36"/>
      <c r="C115" s="37"/>
      <c r="D115" s="193" t="s">
        <v>192</v>
      </c>
      <c r="E115" s="37"/>
      <c r="F115" s="194" t="s">
        <v>2757</v>
      </c>
      <c r="G115" s="37"/>
      <c r="H115" s="37"/>
      <c r="I115" s="195"/>
      <c r="J115" s="37"/>
      <c r="K115" s="37"/>
      <c r="L115" s="40"/>
      <c r="M115" s="196"/>
      <c r="N115" s="19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192</v>
      </c>
      <c r="AU115" s="18" t="s">
        <v>82</v>
      </c>
    </row>
    <row r="116" spans="1:65" s="14" customFormat="1" ht="10.199999999999999">
      <c r="B116" s="209"/>
      <c r="C116" s="210"/>
      <c r="D116" s="200" t="s">
        <v>205</v>
      </c>
      <c r="E116" s="211" t="s">
        <v>19</v>
      </c>
      <c r="F116" s="212" t="s">
        <v>2882</v>
      </c>
      <c r="G116" s="210"/>
      <c r="H116" s="213">
        <v>13.734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205</v>
      </c>
      <c r="AU116" s="219" t="s">
        <v>82</v>
      </c>
      <c r="AV116" s="14" t="s">
        <v>82</v>
      </c>
      <c r="AW116" s="14" t="s">
        <v>33</v>
      </c>
      <c r="AX116" s="14" t="s">
        <v>72</v>
      </c>
      <c r="AY116" s="219" t="s">
        <v>171</v>
      </c>
    </row>
    <row r="117" spans="1:65" s="15" customFormat="1" ht="10.199999999999999">
      <c r="B117" s="220"/>
      <c r="C117" s="221"/>
      <c r="D117" s="200" t="s">
        <v>205</v>
      </c>
      <c r="E117" s="222" t="s">
        <v>19</v>
      </c>
      <c r="F117" s="223" t="s">
        <v>208</v>
      </c>
      <c r="G117" s="221"/>
      <c r="H117" s="224">
        <v>13.734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205</v>
      </c>
      <c r="AU117" s="230" t="s">
        <v>82</v>
      </c>
      <c r="AV117" s="15" t="s">
        <v>177</v>
      </c>
      <c r="AW117" s="15" t="s">
        <v>33</v>
      </c>
      <c r="AX117" s="15" t="s">
        <v>80</v>
      </c>
      <c r="AY117" s="230" t="s">
        <v>171</v>
      </c>
    </row>
    <row r="118" spans="1:65" s="2" customFormat="1" ht="16.5" customHeight="1">
      <c r="A118" s="35"/>
      <c r="B118" s="36"/>
      <c r="C118" s="232" t="s">
        <v>219</v>
      </c>
      <c r="D118" s="232" t="s">
        <v>315</v>
      </c>
      <c r="E118" s="233" t="s">
        <v>2759</v>
      </c>
      <c r="F118" s="234" t="s">
        <v>2760</v>
      </c>
      <c r="G118" s="235" t="s">
        <v>300</v>
      </c>
      <c r="H118" s="236">
        <v>27.468</v>
      </c>
      <c r="I118" s="237"/>
      <c r="J118" s="238">
        <f>ROUND(I118*H118,2)</f>
        <v>0</v>
      </c>
      <c r="K118" s="234" t="s">
        <v>190</v>
      </c>
      <c r="L118" s="239"/>
      <c r="M118" s="240" t="s">
        <v>19</v>
      </c>
      <c r="N118" s="241" t="s">
        <v>43</v>
      </c>
      <c r="O118" s="65"/>
      <c r="P118" s="189">
        <f>O118*H118</f>
        <v>0</v>
      </c>
      <c r="Q118" s="189">
        <v>1</v>
      </c>
      <c r="R118" s="189">
        <f>Q118*H118</f>
        <v>27.468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214</v>
      </c>
      <c r="AT118" s="191" t="s">
        <v>315</v>
      </c>
      <c r="AU118" s="191" t="s">
        <v>82</v>
      </c>
      <c r="AY118" s="18" t="s">
        <v>171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8" t="s">
        <v>80</v>
      </c>
      <c r="BK118" s="192">
        <f>ROUND(I118*H118,2)</f>
        <v>0</v>
      </c>
      <c r="BL118" s="18" t="s">
        <v>177</v>
      </c>
      <c r="BM118" s="191" t="s">
        <v>2883</v>
      </c>
    </row>
    <row r="119" spans="1:65" s="14" customFormat="1" ht="10.199999999999999">
      <c r="B119" s="209"/>
      <c r="C119" s="210"/>
      <c r="D119" s="200" t="s">
        <v>205</v>
      </c>
      <c r="E119" s="211" t="s">
        <v>19</v>
      </c>
      <c r="F119" s="212" t="s">
        <v>2884</v>
      </c>
      <c r="G119" s="210"/>
      <c r="H119" s="213">
        <v>27.468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205</v>
      </c>
      <c r="AU119" s="219" t="s">
        <v>82</v>
      </c>
      <c r="AV119" s="14" t="s">
        <v>82</v>
      </c>
      <c r="AW119" s="14" t="s">
        <v>33</v>
      </c>
      <c r="AX119" s="14" t="s">
        <v>80</v>
      </c>
      <c r="AY119" s="219" t="s">
        <v>171</v>
      </c>
    </row>
    <row r="120" spans="1:65" s="12" customFormat="1" ht="22.8" customHeight="1">
      <c r="B120" s="164"/>
      <c r="C120" s="165"/>
      <c r="D120" s="166" t="s">
        <v>71</v>
      </c>
      <c r="E120" s="178" t="s">
        <v>177</v>
      </c>
      <c r="F120" s="178" t="s">
        <v>544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SUM(P121:P124)</f>
        <v>0</v>
      </c>
      <c r="Q120" s="172"/>
      <c r="R120" s="173">
        <f>SUM(R121:R124)</f>
        <v>7.4193814800000002</v>
      </c>
      <c r="S120" s="172"/>
      <c r="T120" s="174">
        <f>SUM(T121:T124)</f>
        <v>0</v>
      </c>
      <c r="AR120" s="175" t="s">
        <v>80</v>
      </c>
      <c r="AT120" s="176" t="s">
        <v>71</v>
      </c>
      <c r="AU120" s="176" t="s">
        <v>80</v>
      </c>
      <c r="AY120" s="175" t="s">
        <v>171</v>
      </c>
      <c r="BK120" s="177">
        <f>SUM(BK121:BK124)</f>
        <v>0</v>
      </c>
    </row>
    <row r="121" spans="1:65" s="2" customFormat="1" ht="33" customHeight="1">
      <c r="A121" s="35"/>
      <c r="B121" s="36"/>
      <c r="C121" s="180" t="s">
        <v>223</v>
      </c>
      <c r="D121" s="180" t="s">
        <v>173</v>
      </c>
      <c r="E121" s="181" t="s">
        <v>2763</v>
      </c>
      <c r="F121" s="182" t="s">
        <v>2764</v>
      </c>
      <c r="G121" s="183" t="s">
        <v>246</v>
      </c>
      <c r="H121" s="184">
        <v>3.9239999999999999</v>
      </c>
      <c r="I121" s="185"/>
      <c r="J121" s="186">
        <f>ROUND(I121*H121,2)</f>
        <v>0</v>
      </c>
      <c r="K121" s="182" t="s">
        <v>190</v>
      </c>
      <c r="L121" s="40"/>
      <c r="M121" s="187" t="s">
        <v>19</v>
      </c>
      <c r="N121" s="188" t="s">
        <v>43</v>
      </c>
      <c r="O121" s="65"/>
      <c r="P121" s="189">
        <f>O121*H121</f>
        <v>0</v>
      </c>
      <c r="Q121" s="189">
        <v>1.8907700000000001</v>
      </c>
      <c r="R121" s="189">
        <f>Q121*H121</f>
        <v>7.4193814800000002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177</v>
      </c>
      <c r="AT121" s="191" t="s">
        <v>173</v>
      </c>
      <c r="AU121" s="191" t="s">
        <v>82</v>
      </c>
      <c r="AY121" s="18" t="s">
        <v>171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80</v>
      </c>
      <c r="BK121" s="192">
        <f>ROUND(I121*H121,2)</f>
        <v>0</v>
      </c>
      <c r="BL121" s="18" t="s">
        <v>177</v>
      </c>
      <c r="BM121" s="191" t="s">
        <v>2885</v>
      </c>
    </row>
    <row r="122" spans="1:65" s="2" customFormat="1" ht="10.199999999999999">
      <c r="A122" s="35"/>
      <c r="B122" s="36"/>
      <c r="C122" s="37"/>
      <c r="D122" s="193" t="s">
        <v>192</v>
      </c>
      <c r="E122" s="37"/>
      <c r="F122" s="194" t="s">
        <v>2766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192</v>
      </c>
      <c r="AU122" s="18" t="s">
        <v>82</v>
      </c>
    </row>
    <row r="123" spans="1:65" s="14" customFormat="1" ht="10.199999999999999">
      <c r="B123" s="209"/>
      <c r="C123" s="210"/>
      <c r="D123" s="200" t="s">
        <v>205</v>
      </c>
      <c r="E123" s="211" t="s">
        <v>19</v>
      </c>
      <c r="F123" s="212" t="s">
        <v>2886</v>
      </c>
      <c r="G123" s="210"/>
      <c r="H123" s="213">
        <v>3.9239999999999999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205</v>
      </c>
      <c r="AU123" s="219" t="s">
        <v>82</v>
      </c>
      <c r="AV123" s="14" t="s">
        <v>82</v>
      </c>
      <c r="AW123" s="14" t="s">
        <v>33</v>
      </c>
      <c r="AX123" s="14" t="s">
        <v>72</v>
      </c>
      <c r="AY123" s="219" t="s">
        <v>171</v>
      </c>
    </row>
    <row r="124" spans="1:65" s="15" customFormat="1" ht="10.199999999999999">
      <c r="B124" s="220"/>
      <c r="C124" s="221"/>
      <c r="D124" s="200" t="s">
        <v>205</v>
      </c>
      <c r="E124" s="222" t="s">
        <v>19</v>
      </c>
      <c r="F124" s="223" t="s">
        <v>208</v>
      </c>
      <c r="G124" s="221"/>
      <c r="H124" s="224">
        <v>3.9239999999999999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205</v>
      </c>
      <c r="AU124" s="230" t="s">
        <v>82</v>
      </c>
      <c r="AV124" s="15" t="s">
        <v>177</v>
      </c>
      <c r="AW124" s="15" t="s">
        <v>33</v>
      </c>
      <c r="AX124" s="15" t="s">
        <v>80</v>
      </c>
      <c r="AY124" s="230" t="s">
        <v>171</v>
      </c>
    </row>
    <row r="125" spans="1:65" s="12" customFormat="1" ht="22.8" customHeight="1">
      <c r="B125" s="164"/>
      <c r="C125" s="165"/>
      <c r="D125" s="166" t="s">
        <v>71</v>
      </c>
      <c r="E125" s="178" t="s">
        <v>214</v>
      </c>
      <c r="F125" s="178" t="s">
        <v>2590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SUM(P126:P144)</f>
        <v>0</v>
      </c>
      <c r="Q125" s="172"/>
      <c r="R125" s="173">
        <f>SUM(R126:R144)</f>
        <v>0.95339287000000006</v>
      </c>
      <c r="S125" s="172"/>
      <c r="T125" s="174">
        <f>SUM(T126:T144)</f>
        <v>0</v>
      </c>
      <c r="AR125" s="175" t="s">
        <v>80</v>
      </c>
      <c r="AT125" s="176" t="s">
        <v>71</v>
      </c>
      <c r="AU125" s="176" t="s">
        <v>80</v>
      </c>
      <c r="AY125" s="175" t="s">
        <v>171</v>
      </c>
      <c r="BK125" s="177">
        <f>SUM(BK126:BK144)</f>
        <v>0</v>
      </c>
    </row>
    <row r="126" spans="1:65" s="2" customFormat="1" ht="16.5" customHeight="1">
      <c r="A126" s="35"/>
      <c r="B126" s="36"/>
      <c r="C126" s="180" t="s">
        <v>286</v>
      </c>
      <c r="D126" s="180" t="s">
        <v>173</v>
      </c>
      <c r="E126" s="181" t="s">
        <v>2887</v>
      </c>
      <c r="F126" s="182" t="s">
        <v>2888</v>
      </c>
      <c r="G126" s="183" t="s">
        <v>370</v>
      </c>
      <c r="H126" s="184">
        <v>1</v>
      </c>
      <c r="I126" s="185"/>
      <c r="J126" s="186">
        <f>ROUND(I126*H126,2)</f>
        <v>0</v>
      </c>
      <c r="K126" s="182" t="s">
        <v>19</v>
      </c>
      <c r="L126" s="40"/>
      <c r="M126" s="187" t="s">
        <v>19</v>
      </c>
      <c r="N126" s="188" t="s">
        <v>43</v>
      </c>
      <c r="O126" s="65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177</v>
      </c>
      <c r="AT126" s="191" t="s">
        <v>173</v>
      </c>
      <c r="AU126" s="191" t="s">
        <v>82</v>
      </c>
      <c r="AY126" s="18" t="s">
        <v>171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80</v>
      </c>
      <c r="BK126" s="192">
        <f>ROUND(I126*H126,2)</f>
        <v>0</v>
      </c>
      <c r="BL126" s="18" t="s">
        <v>177</v>
      </c>
      <c r="BM126" s="191" t="s">
        <v>2889</v>
      </c>
    </row>
    <row r="127" spans="1:65" s="2" customFormat="1" ht="37.799999999999997" customHeight="1">
      <c r="A127" s="35"/>
      <c r="B127" s="36"/>
      <c r="C127" s="180" t="s">
        <v>225</v>
      </c>
      <c r="D127" s="180" t="s">
        <v>173</v>
      </c>
      <c r="E127" s="181" t="s">
        <v>2890</v>
      </c>
      <c r="F127" s="182" t="s">
        <v>2891</v>
      </c>
      <c r="G127" s="183" t="s">
        <v>376</v>
      </c>
      <c r="H127" s="184">
        <v>65.400000000000006</v>
      </c>
      <c r="I127" s="185"/>
      <c r="J127" s="186">
        <f>ROUND(I127*H127,2)</f>
        <v>0</v>
      </c>
      <c r="K127" s="182" t="s">
        <v>190</v>
      </c>
      <c r="L127" s="40"/>
      <c r="M127" s="187" t="s">
        <v>19</v>
      </c>
      <c r="N127" s="188" t="s">
        <v>43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177</v>
      </c>
      <c r="AT127" s="191" t="s">
        <v>173</v>
      </c>
      <c r="AU127" s="191" t="s">
        <v>82</v>
      </c>
      <c r="AY127" s="18" t="s">
        <v>171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80</v>
      </c>
      <c r="BK127" s="192">
        <f>ROUND(I127*H127,2)</f>
        <v>0</v>
      </c>
      <c r="BL127" s="18" t="s">
        <v>177</v>
      </c>
      <c r="BM127" s="191" t="s">
        <v>2892</v>
      </c>
    </row>
    <row r="128" spans="1:65" s="2" customFormat="1" ht="10.199999999999999">
      <c r="A128" s="35"/>
      <c r="B128" s="36"/>
      <c r="C128" s="37"/>
      <c r="D128" s="193" t="s">
        <v>192</v>
      </c>
      <c r="E128" s="37"/>
      <c r="F128" s="194" t="s">
        <v>2893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192</v>
      </c>
      <c r="AU128" s="18" t="s">
        <v>82</v>
      </c>
    </row>
    <row r="129" spans="1:65" s="2" customFormat="1" ht="24.15" customHeight="1">
      <c r="A129" s="35"/>
      <c r="B129" s="36"/>
      <c r="C129" s="232" t="s">
        <v>8</v>
      </c>
      <c r="D129" s="232" t="s">
        <v>315</v>
      </c>
      <c r="E129" s="233" t="s">
        <v>2894</v>
      </c>
      <c r="F129" s="234" t="s">
        <v>2895</v>
      </c>
      <c r="G129" s="235" t="s">
        <v>376</v>
      </c>
      <c r="H129" s="236">
        <v>66.381</v>
      </c>
      <c r="I129" s="237"/>
      <c r="J129" s="238">
        <f>ROUND(I129*H129,2)</f>
        <v>0</v>
      </c>
      <c r="K129" s="234" t="s">
        <v>190</v>
      </c>
      <c r="L129" s="239"/>
      <c r="M129" s="240" t="s">
        <v>19</v>
      </c>
      <c r="N129" s="241" t="s">
        <v>43</v>
      </c>
      <c r="O129" s="65"/>
      <c r="P129" s="189">
        <f>O129*H129</f>
        <v>0</v>
      </c>
      <c r="Q129" s="189">
        <v>2.7E-4</v>
      </c>
      <c r="R129" s="189">
        <f>Q129*H129</f>
        <v>1.792287E-2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214</v>
      </c>
      <c r="AT129" s="191" t="s">
        <v>315</v>
      </c>
      <c r="AU129" s="191" t="s">
        <v>82</v>
      </c>
      <c r="AY129" s="18" t="s">
        <v>171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80</v>
      </c>
      <c r="BK129" s="192">
        <f>ROUND(I129*H129,2)</f>
        <v>0</v>
      </c>
      <c r="BL129" s="18" t="s">
        <v>177</v>
      </c>
      <c r="BM129" s="191" t="s">
        <v>2896</v>
      </c>
    </row>
    <row r="130" spans="1:65" s="14" customFormat="1" ht="10.199999999999999">
      <c r="B130" s="209"/>
      <c r="C130" s="210"/>
      <c r="D130" s="200" t="s">
        <v>205</v>
      </c>
      <c r="E130" s="211" t="s">
        <v>19</v>
      </c>
      <c r="F130" s="212" t="s">
        <v>2897</v>
      </c>
      <c r="G130" s="210"/>
      <c r="H130" s="213">
        <v>65.400000000000006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205</v>
      </c>
      <c r="AU130" s="219" t="s">
        <v>82</v>
      </c>
      <c r="AV130" s="14" t="s">
        <v>82</v>
      </c>
      <c r="AW130" s="14" t="s">
        <v>33</v>
      </c>
      <c r="AX130" s="14" t="s">
        <v>80</v>
      </c>
      <c r="AY130" s="219" t="s">
        <v>171</v>
      </c>
    </row>
    <row r="131" spans="1:65" s="14" customFormat="1" ht="10.199999999999999">
      <c r="B131" s="209"/>
      <c r="C131" s="210"/>
      <c r="D131" s="200" t="s">
        <v>205</v>
      </c>
      <c r="E131" s="210"/>
      <c r="F131" s="212" t="s">
        <v>2898</v>
      </c>
      <c r="G131" s="210"/>
      <c r="H131" s="213">
        <v>66.381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205</v>
      </c>
      <c r="AU131" s="219" t="s">
        <v>82</v>
      </c>
      <c r="AV131" s="14" t="s">
        <v>82</v>
      </c>
      <c r="AW131" s="14" t="s">
        <v>4</v>
      </c>
      <c r="AX131" s="14" t="s">
        <v>80</v>
      </c>
      <c r="AY131" s="219" t="s">
        <v>171</v>
      </c>
    </row>
    <row r="132" spans="1:65" s="2" customFormat="1" ht="24.15" customHeight="1">
      <c r="A132" s="35"/>
      <c r="B132" s="36"/>
      <c r="C132" s="180" t="s">
        <v>235</v>
      </c>
      <c r="D132" s="180" t="s">
        <v>173</v>
      </c>
      <c r="E132" s="181" t="s">
        <v>2899</v>
      </c>
      <c r="F132" s="182" t="s">
        <v>2900</v>
      </c>
      <c r="G132" s="183" t="s">
        <v>189</v>
      </c>
      <c r="H132" s="184">
        <v>1</v>
      </c>
      <c r="I132" s="185"/>
      <c r="J132" s="186">
        <f>ROUND(I132*H132,2)</f>
        <v>0</v>
      </c>
      <c r="K132" s="182" t="s">
        <v>190</v>
      </c>
      <c r="L132" s="40"/>
      <c r="M132" s="187" t="s">
        <v>19</v>
      </c>
      <c r="N132" s="188" t="s">
        <v>43</v>
      </c>
      <c r="O132" s="65"/>
      <c r="P132" s="189">
        <f>O132*H132</f>
        <v>0</v>
      </c>
      <c r="Q132" s="189">
        <v>3.8000000000000002E-4</v>
      </c>
      <c r="R132" s="189">
        <f>Q132*H132</f>
        <v>3.8000000000000002E-4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177</v>
      </c>
      <c r="AT132" s="191" t="s">
        <v>173</v>
      </c>
      <c r="AU132" s="191" t="s">
        <v>82</v>
      </c>
      <c r="AY132" s="18" t="s">
        <v>171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80</v>
      </c>
      <c r="BK132" s="192">
        <f>ROUND(I132*H132,2)</f>
        <v>0</v>
      </c>
      <c r="BL132" s="18" t="s">
        <v>177</v>
      </c>
      <c r="BM132" s="191" t="s">
        <v>2901</v>
      </c>
    </row>
    <row r="133" spans="1:65" s="2" customFormat="1" ht="10.199999999999999">
      <c r="A133" s="35"/>
      <c r="B133" s="36"/>
      <c r="C133" s="37"/>
      <c r="D133" s="193" t="s">
        <v>192</v>
      </c>
      <c r="E133" s="37"/>
      <c r="F133" s="194" t="s">
        <v>2902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192</v>
      </c>
      <c r="AU133" s="18" t="s">
        <v>82</v>
      </c>
    </row>
    <row r="134" spans="1:65" s="2" customFormat="1" ht="24.15" customHeight="1">
      <c r="A134" s="35"/>
      <c r="B134" s="36"/>
      <c r="C134" s="180" t="s">
        <v>243</v>
      </c>
      <c r="D134" s="180" t="s">
        <v>173</v>
      </c>
      <c r="E134" s="181" t="s">
        <v>2903</v>
      </c>
      <c r="F134" s="182" t="s">
        <v>2904</v>
      </c>
      <c r="G134" s="183" t="s">
        <v>376</v>
      </c>
      <c r="H134" s="184">
        <v>65.400000000000006</v>
      </c>
      <c r="I134" s="185"/>
      <c r="J134" s="186">
        <f>ROUND(I134*H134,2)</f>
        <v>0</v>
      </c>
      <c r="K134" s="182" t="s">
        <v>190</v>
      </c>
      <c r="L134" s="40"/>
      <c r="M134" s="187" t="s">
        <v>19</v>
      </c>
      <c r="N134" s="188" t="s">
        <v>43</v>
      </c>
      <c r="O134" s="65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177</v>
      </c>
      <c r="AT134" s="191" t="s">
        <v>173</v>
      </c>
      <c r="AU134" s="191" t="s">
        <v>82</v>
      </c>
      <c r="AY134" s="18" t="s">
        <v>171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80</v>
      </c>
      <c r="BK134" s="192">
        <f>ROUND(I134*H134,2)</f>
        <v>0</v>
      </c>
      <c r="BL134" s="18" t="s">
        <v>177</v>
      </c>
      <c r="BM134" s="191" t="s">
        <v>2905</v>
      </c>
    </row>
    <row r="135" spans="1:65" s="2" customFormat="1" ht="10.199999999999999">
      <c r="A135" s="35"/>
      <c r="B135" s="36"/>
      <c r="C135" s="37"/>
      <c r="D135" s="193" t="s">
        <v>192</v>
      </c>
      <c r="E135" s="37"/>
      <c r="F135" s="194" t="s">
        <v>2906</v>
      </c>
      <c r="G135" s="37"/>
      <c r="H135" s="37"/>
      <c r="I135" s="195"/>
      <c r="J135" s="37"/>
      <c r="K135" s="37"/>
      <c r="L135" s="40"/>
      <c r="M135" s="196"/>
      <c r="N135" s="19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192</v>
      </c>
      <c r="AU135" s="18" t="s">
        <v>82</v>
      </c>
    </row>
    <row r="136" spans="1:65" s="2" customFormat="1" ht="16.5" customHeight="1">
      <c r="A136" s="35"/>
      <c r="B136" s="36"/>
      <c r="C136" s="180" t="s">
        <v>251</v>
      </c>
      <c r="D136" s="180" t="s">
        <v>173</v>
      </c>
      <c r="E136" s="181" t="s">
        <v>2907</v>
      </c>
      <c r="F136" s="182" t="s">
        <v>2908</v>
      </c>
      <c r="G136" s="183" t="s">
        <v>376</v>
      </c>
      <c r="H136" s="184">
        <v>65.400000000000006</v>
      </c>
      <c r="I136" s="185"/>
      <c r="J136" s="186">
        <f>ROUND(I136*H136,2)</f>
        <v>0</v>
      </c>
      <c r="K136" s="182" t="s">
        <v>190</v>
      </c>
      <c r="L136" s="40"/>
      <c r="M136" s="187" t="s">
        <v>19</v>
      </c>
      <c r="N136" s="188" t="s">
        <v>43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177</v>
      </c>
      <c r="AT136" s="191" t="s">
        <v>173</v>
      </c>
      <c r="AU136" s="191" t="s">
        <v>82</v>
      </c>
      <c r="AY136" s="18" t="s">
        <v>171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80</v>
      </c>
      <c r="BK136" s="192">
        <f>ROUND(I136*H136,2)</f>
        <v>0</v>
      </c>
      <c r="BL136" s="18" t="s">
        <v>177</v>
      </c>
      <c r="BM136" s="191" t="s">
        <v>2909</v>
      </c>
    </row>
    <row r="137" spans="1:65" s="2" customFormat="1" ht="10.199999999999999">
      <c r="A137" s="35"/>
      <c r="B137" s="36"/>
      <c r="C137" s="37"/>
      <c r="D137" s="193" t="s">
        <v>192</v>
      </c>
      <c r="E137" s="37"/>
      <c r="F137" s="194" t="s">
        <v>2910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192</v>
      </c>
      <c r="AU137" s="18" t="s">
        <v>82</v>
      </c>
    </row>
    <row r="138" spans="1:65" s="2" customFormat="1" ht="24.15" customHeight="1">
      <c r="A138" s="35"/>
      <c r="B138" s="36"/>
      <c r="C138" s="180" t="s">
        <v>260</v>
      </c>
      <c r="D138" s="180" t="s">
        <v>173</v>
      </c>
      <c r="E138" s="181" t="s">
        <v>2794</v>
      </c>
      <c r="F138" s="182" t="s">
        <v>2795</v>
      </c>
      <c r="G138" s="183" t="s">
        <v>189</v>
      </c>
      <c r="H138" s="184">
        <v>2</v>
      </c>
      <c r="I138" s="185"/>
      <c r="J138" s="186">
        <f>ROUND(I138*H138,2)</f>
        <v>0</v>
      </c>
      <c r="K138" s="182" t="s">
        <v>190</v>
      </c>
      <c r="L138" s="40"/>
      <c r="M138" s="187" t="s">
        <v>19</v>
      </c>
      <c r="N138" s="188" t="s">
        <v>43</v>
      </c>
      <c r="O138" s="65"/>
      <c r="P138" s="189">
        <f>O138*H138</f>
        <v>0</v>
      </c>
      <c r="Q138" s="189">
        <v>0.45937</v>
      </c>
      <c r="R138" s="189">
        <f>Q138*H138</f>
        <v>0.91874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177</v>
      </c>
      <c r="AT138" s="191" t="s">
        <v>173</v>
      </c>
      <c r="AU138" s="191" t="s">
        <v>82</v>
      </c>
      <c r="AY138" s="18" t="s">
        <v>171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80</v>
      </c>
      <c r="BK138" s="192">
        <f>ROUND(I138*H138,2)</f>
        <v>0</v>
      </c>
      <c r="BL138" s="18" t="s">
        <v>177</v>
      </c>
      <c r="BM138" s="191" t="s">
        <v>2911</v>
      </c>
    </row>
    <row r="139" spans="1:65" s="2" customFormat="1" ht="10.199999999999999">
      <c r="A139" s="35"/>
      <c r="B139" s="36"/>
      <c r="C139" s="37"/>
      <c r="D139" s="193" t="s">
        <v>192</v>
      </c>
      <c r="E139" s="37"/>
      <c r="F139" s="194" t="s">
        <v>2797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192</v>
      </c>
      <c r="AU139" s="18" t="s">
        <v>82</v>
      </c>
    </row>
    <row r="140" spans="1:65" s="2" customFormat="1" ht="16.5" customHeight="1">
      <c r="A140" s="35"/>
      <c r="B140" s="36"/>
      <c r="C140" s="180" t="s">
        <v>267</v>
      </c>
      <c r="D140" s="180" t="s">
        <v>173</v>
      </c>
      <c r="E140" s="181" t="s">
        <v>2912</v>
      </c>
      <c r="F140" s="182" t="s">
        <v>2913</v>
      </c>
      <c r="G140" s="183" t="s">
        <v>376</v>
      </c>
      <c r="H140" s="184">
        <v>65.400000000000006</v>
      </c>
      <c r="I140" s="185"/>
      <c r="J140" s="186">
        <f>ROUND(I140*H140,2)</f>
        <v>0</v>
      </c>
      <c r="K140" s="182" t="s">
        <v>190</v>
      </c>
      <c r="L140" s="40"/>
      <c r="M140" s="187" t="s">
        <v>19</v>
      </c>
      <c r="N140" s="188" t="s">
        <v>43</v>
      </c>
      <c r="O140" s="65"/>
      <c r="P140" s="189">
        <f>O140*H140</f>
        <v>0</v>
      </c>
      <c r="Q140" s="189">
        <v>1.9000000000000001E-4</v>
      </c>
      <c r="R140" s="189">
        <f>Q140*H140</f>
        <v>1.2426000000000001E-2</v>
      </c>
      <c r="S140" s="189">
        <v>0</v>
      </c>
      <c r="T140" s="19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1" t="s">
        <v>177</v>
      </c>
      <c r="AT140" s="191" t="s">
        <v>173</v>
      </c>
      <c r="AU140" s="191" t="s">
        <v>82</v>
      </c>
      <c r="AY140" s="18" t="s">
        <v>171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80</v>
      </c>
      <c r="BK140" s="192">
        <f>ROUND(I140*H140,2)</f>
        <v>0</v>
      </c>
      <c r="BL140" s="18" t="s">
        <v>177</v>
      </c>
      <c r="BM140" s="191" t="s">
        <v>2914</v>
      </c>
    </row>
    <row r="141" spans="1:65" s="2" customFormat="1" ht="10.199999999999999">
      <c r="A141" s="35"/>
      <c r="B141" s="36"/>
      <c r="C141" s="37"/>
      <c r="D141" s="193" t="s">
        <v>192</v>
      </c>
      <c r="E141" s="37"/>
      <c r="F141" s="194" t="s">
        <v>2915</v>
      </c>
      <c r="G141" s="37"/>
      <c r="H141" s="37"/>
      <c r="I141" s="195"/>
      <c r="J141" s="37"/>
      <c r="K141" s="37"/>
      <c r="L141" s="40"/>
      <c r="M141" s="196"/>
      <c r="N141" s="19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192</v>
      </c>
      <c r="AU141" s="18" t="s">
        <v>82</v>
      </c>
    </row>
    <row r="142" spans="1:65" s="2" customFormat="1" ht="24.15" customHeight="1">
      <c r="A142" s="35"/>
      <c r="B142" s="36"/>
      <c r="C142" s="180" t="s">
        <v>273</v>
      </c>
      <c r="D142" s="180" t="s">
        <v>173</v>
      </c>
      <c r="E142" s="181" t="s">
        <v>2916</v>
      </c>
      <c r="F142" s="182" t="s">
        <v>2917</v>
      </c>
      <c r="G142" s="183" t="s">
        <v>376</v>
      </c>
      <c r="H142" s="184">
        <v>65.400000000000006</v>
      </c>
      <c r="I142" s="185"/>
      <c r="J142" s="186">
        <f>ROUND(I142*H142,2)</f>
        <v>0</v>
      </c>
      <c r="K142" s="182" t="s">
        <v>190</v>
      </c>
      <c r="L142" s="40"/>
      <c r="M142" s="187" t="s">
        <v>19</v>
      </c>
      <c r="N142" s="188" t="s">
        <v>43</v>
      </c>
      <c r="O142" s="65"/>
      <c r="P142" s="189">
        <f>O142*H142</f>
        <v>0</v>
      </c>
      <c r="Q142" s="189">
        <v>6.0000000000000002E-5</v>
      </c>
      <c r="R142" s="189">
        <f>Q142*H142</f>
        <v>3.9240000000000004E-3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177</v>
      </c>
      <c r="AT142" s="191" t="s">
        <v>173</v>
      </c>
      <c r="AU142" s="191" t="s">
        <v>82</v>
      </c>
      <c r="AY142" s="18" t="s">
        <v>171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80</v>
      </c>
      <c r="BK142" s="192">
        <f>ROUND(I142*H142,2)</f>
        <v>0</v>
      </c>
      <c r="BL142" s="18" t="s">
        <v>177</v>
      </c>
      <c r="BM142" s="191" t="s">
        <v>2918</v>
      </c>
    </row>
    <row r="143" spans="1:65" s="2" customFormat="1" ht="10.199999999999999">
      <c r="A143" s="35"/>
      <c r="B143" s="36"/>
      <c r="C143" s="37"/>
      <c r="D143" s="193" t="s">
        <v>192</v>
      </c>
      <c r="E143" s="37"/>
      <c r="F143" s="194" t="s">
        <v>2919</v>
      </c>
      <c r="G143" s="37"/>
      <c r="H143" s="37"/>
      <c r="I143" s="195"/>
      <c r="J143" s="37"/>
      <c r="K143" s="37"/>
      <c r="L143" s="40"/>
      <c r="M143" s="196"/>
      <c r="N143" s="197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192</v>
      </c>
      <c r="AU143" s="18" t="s">
        <v>82</v>
      </c>
    </row>
    <row r="144" spans="1:65" s="2" customFormat="1" ht="24.15" customHeight="1">
      <c r="A144" s="35"/>
      <c r="B144" s="36"/>
      <c r="C144" s="180" t="s">
        <v>281</v>
      </c>
      <c r="D144" s="180" t="s">
        <v>173</v>
      </c>
      <c r="E144" s="181" t="s">
        <v>2814</v>
      </c>
      <c r="F144" s="182" t="s">
        <v>2815</v>
      </c>
      <c r="G144" s="183" t="s">
        <v>176</v>
      </c>
      <c r="H144" s="184">
        <v>8</v>
      </c>
      <c r="I144" s="185"/>
      <c r="J144" s="186">
        <f>ROUND(I144*H144,2)</f>
        <v>0</v>
      </c>
      <c r="K144" s="182" t="s">
        <v>19</v>
      </c>
      <c r="L144" s="40"/>
      <c r="M144" s="187" t="s">
        <v>19</v>
      </c>
      <c r="N144" s="188" t="s">
        <v>43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177</v>
      </c>
      <c r="AT144" s="191" t="s">
        <v>173</v>
      </c>
      <c r="AU144" s="191" t="s">
        <v>82</v>
      </c>
      <c r="AY144" s="18" t="s">
        <v>171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80</v>
      </c>
      <c r="BK144" s="192">
        <f>ROUND(I144*H144,2)</f>
        <v>0</v>
      </c>
      <c r="BL144" s="18" t="s">
        <v>177</v>
      </c>
      <c r="BM144" s="191" t="s">
        <v>2920</v>
      </c>
    </row>
    <row r="145" spans="1:65" s="12" customFormat="1" ht="22.8" customHeight="1">
      <c r="B145" s="164"/>
      <c r="C145" s="165"/>
      <c r="D145" s="166" t="s">
        <v>71</v>
      </c>
      <c r="E145" s="178" t="s">
        <v>775</v>
      </c>
      <c r="F145" s="178" t="s">
        <v>776</v>
      </c>
      <c r="G145" s="165"/>
      <c r="H145" s="165"/>
      <c r="I145" s="168"/>
      <c r="J145" s="179">
        <f>BK145</f>
        <v>0</v>
      </c>
      <c r="K145" s="165"/>
      <c r="L145" s="170"/>
      <c r="M145" s="171"/>
      <c r="N145" s="172"/>
      <c r="O145" s="172"/>
      <c r="P145" s="173">
        <f>SUM(P146:P147)</f>
        <v>0</v>
      </c>
      <c r="Q145" s="172"/>
      <c r="R145" s="173">
        <f>SUM(R146:R147)</f>
        <v>0</v>
      </c>
      <c r="S145" s="172"/>
      <c r="T145" s="174">
        <f>SUM(T146:T147)</f>
        <v>0</v>
      </c>
      <c r="AR145" s="175" t="s">
        <v>80</v>
      </c>
      <c r="AT145" s="176" t="s">
        <v>71</v>
      </c>
      <c r="AU145" s="176" t="s">
        <v>80</v>
      </c>
      <c r="AY145" s="175" t="s">
        <v>171</v>
      </c>
      <c r="BK145" s="177">
        <f>SUM(BK146:BK147)</f>
        <v>0</v>
      </c>
    </row>
    <row r="146" spans="1:65" s="2" customFormat="1" ht="49.05" customHeight="1">
      <c r="A146" s="35"/>
      <c r="B146" s="36"/>
      <c r="C146" s="180" t="s">
        <v>7</v>
      </c>
      <c r="D146" s="180" t="s">
        <v>173</v>
      </c>
      <c r="E146" s="181" t="s">
        <v>2817</v>
      </c>
      <c r="F146" s="182" t="s">
        <v>2818</v>
      </c>
      <c r="G146" s="183" t="s">
        <v>300</v>
      </c>
      <c r="H146" s="184">
        <v>35.841000000000001</v>
      </c>
      <c r="I146" s="185"/>
      <c r="J146" s="186">
        <f>ROUND(I146*H146,2)</f>
        <v>0</v>
      </c>
      <c r="K146" s="182" t="s">
        <v>190</v>
      </c>
      <c r="L146" s="40"/>
      <c r="M146" s="187" t="s">
        <v>19</v>
      </c>
      <c r="N146" s="188" t="s">
        <v>43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177</v>
      </c>
      <c r="AT146" s="191" t="s">
        <v>173</v>
      </c>
      <c r="AU146" s="191" t="s">
        <v>82</v>
      </c>
      <c r="AY146" s="18" t="s">
        <v>171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80</v>
      </c>
      <c r="BK146" s="192">
        <f>ROUND(I146*H146,2)</f>
        <v>0</v>
      </c>
      <c r="BL146" s="18" t="s">
        <v>177</v>
      </c>
      <c r="BM146" s="191" t="s">
        <v>2921</v>
      </c>
    </row>
    <row r="147" spans="1:65" s="2" customFormat="1" ht="10.199999999999999">
      <c r="A147" s="35"/>
      <c r="B147" s="36"/>
      <c r="C147" s="37"/>
      <c r="D147" s="193" t="s">
        <v>192</v>
      </c>
      <c r="E147" s="37"/>
      <c r="F147" s="194" t="s">
        <v>2820</v>
      </c>
      <c r="G147" s="37"/>
      <c r="H147" s="37"/>
      <c r="I147" s="195"/>
      <c r="J147" s="37"/>
      <c r="K147" s="37"/>
      <c r="L147" s="40"/>
      <c r="M147" s="262"/>
      <c r="N147" s="263"/>
      <c r="O147" s="259"/>
      <c r="P147" s="259"/>
      <c r="Q147" s="259"/>
      <c r="R147" s="259"/>
      <c r="S147" s="259"/>
      <c r="T147" s="264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192</v>
      </c>
      <c r="AU147" s="18" t="s">
        <v>82</v>
      </c>
    </row>
    <row r="148" spans="1:65" s="2" customFormat="1" ht="6.9" customHeight="1">
      <c r="A148" s="35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/oNtn3FkRaoSdJ2n8OHImXpnW9JxvLnVPDK36bX2Zp1hSg+c/qVTMVSMjSFHl+yz8YRWNZH616TZ9nWEVURn5g==" saltValue="PP6nZOVkNnjNOCSDV3qgvtwIsuhSl45ukIcnFjyP28wjeHdwOFkgSB7O27Ih+RWspd1JMYXkMjPIZ4WUN6qzyg==" spinCount="100000" sheet="1" objects="1" scenarios="1" formatColumns="0" formatRows="0" autoFilter="0"/>
  <autoFilter ref="C83:K14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9" r:id="rId3"/>
    <hyperlink ref="F102" r:id="rId4"/>
    <hyperlink ref="F105" r:id="rId5"/>
    <hyperlink ref="F108" r:id="rId6"/>
    <hyperlink ref="F111" r:id="rId7"/>
    <hyperlink ref="F115" r:id="rId8"/>
    <hyperlink ref="F122" r:id="rId9"/>
    <hyperlink ref="F128" r:id="rId10"/>
    <hyperlink ref="F133" r:id="rId11"/>
    <hyperlink ref="F135" r:id="rId12"/>
    <hyperlink ref="F137" r:id="rId13"/>
    <hyperlink ref="F139" r:id="rId14"/>
    <hyperlink ref="F141" r:id="rId15"/>
    <hyperlink ref="F143" r:id="rId16"/>
    <hyperlink ref="F147" r:id="rId17"/>
  </hyperlinks>
  <pageMargins left="0.39374999999999999" right="0.39374999999999999" top="0.39374999999999999" bottom="0.39374999999999999" header="0" footer="0"/>
  <pageSetup paperSize="9" scale="76" fitToHeight="100" orientation="portrait" blackAndWhite="1" r:id="rId18"/>
  <headerFooter>
    <oddFooter>&amp;CStrana &amp;P z &amp;N</oddFooter>
  </headerFooter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01 - SO 01 Stavební objekt</vt:lpstr>
      <vt:lpstr>01.2 - ZTI</vt:lpstr>
      <vt:lpstr>01.3 - Elektroinstalace</vt:lpstr>
      <vt:lpstr>01.4 - Ochrana před bleskem</vt:lpstr>
      <vt:lpstr>03 - Zpevněné plochy</vt:lpstr>
      <vt:lpstr>04 - Dešťová kanalizace</vt:lpstr>
      <vt:lpstr>05 - Splašková kanalizace</vt:lpstr>
      <vt:lpstr>06 - Vodovodní přípojka</vt:lpstr>
      <vt:lpstr>07 - Zemní kabelové veden...</vt:lpstr>
      <vt:lpstr>08 - VRN</vt:lpstr>
      <vt:lpstr>Seznam figur</vt:lpstr>
      <vt:lpstr>'01 - SO 01 Stavební objekt'!Názvy_tisku</vt:lpstr>
      <vt:lpstr>'01.2 - ZTI'!Názvy_tisku</vt:lpstr>
      <vt:lpstr>'01.3 - Elektroinstalace'!Názvy_tisku</vt:lpstr>
      <vt:lpstr>'01.4 - Ochrana před bleskem'!Názvy_tisku</vt:lpstr>
      <vt:lpstr>'03 - Zpevněné plochy'!Názvy_tisku</vt:lpstr>
      <vt:lpstr>'04 - Dešťová kanalizace'!Názvy_tisku</vt:lpstr>
      <vt:lpstr>'05 - Splašková kanalizace'!Názvy_tisku</vt:lpstr>
      <vt:lpstr>'06 - Vodovodní přípojka'!Názvy_tisku</vt:lpstr>
      <vt:lpstr>'07 - Zemní kabelové veden...'!Názvy_tisku</vt:lpstr>
      <vt:lpstr>'08 - VRN'!Názvy_tisku</vt:lpstr>
      <vt:lpstr>'Rekapitulace stavby'!Názvy_tisku</vt:lpstr>
      <vt:lpstr>'Seznam figur'!Názvy_tisku</vt:lpstr>
      <vt:lpstr>'01 - SO 01 Stavební objekt'!Oblast_tisku</vt:lpstr>
      <vt:lpstr>'01.2 - ZTI'!Oblast_tisku</vt:lpstr>
      <vt:lpstr>'01.3 - Elektroinstalace'!Oblast_tisku</vt:lpstr>
      <vt:lpstr>'01.4 - Ochrana před bleskem'!Oblast_tisku</vt:lpstr>
      <vt:lpstr>'03 - Zpevněné plochy'!Oblast_tisku</vt:lpstr>
      <vt:lpstr>'04 - Dešťová kanalizace'!Oblast_tisku</vt:lpstr>
      <vt:lpstr>'05 - Splašková kanalizace'!Oblast_tisku</vt:lpstr>
      <vt:lpstr>'06 - Vodovodní přípojka'!Oblast_tisku</vt:lpstr>
      <vt:lpstr>'07 - Zemní kabelové veden...'!Oblast_tisku</vt:lpstr>
      <vt:lpstr>'08 -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DESKTOP-GN17150\Ivana</dc:creator>
  <cp:lastModifiedBy>Kamila Ambrožová</cp:lastModifiedBy>
  <cp:lastPrinted>2024-08-28T13:59:29Z</cp:lastPrinted>
  <dcterms:created xsi:type="dcterms:W3CDTF">2024-07-19T05:27:15Z</dcterms:created>
  <dcterms:modified xsi:type="dcterms:W3CDTF">2024-08-28T13:59:30Z</dcterms:modified>
</cp:coreProperties>
</file>